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05" windowWidth="19440" windowHeight="7020" activeTab="1"/>
  </bookViews>
  <sheets>
    <sheet name="ამბულატორია " sheetId="1" r:id="rId1"/>
    <sheet name="MDR" sheetId="2" r:id="rId2"/>
  </sheets>
  <calcPr calcId="145621"/>
</workbook>
</file>

<file path=xl/calcChain.xml><?xml version="1.0" encoding="utf-8"?>
<calcChain xmlns="http://schemas.openxmlformats.org/spreadsheetml/2006/main">
  <c r="O41" i="2" l="1"/>
  <c r="O39" i="2"/>
  <c r="L39" i="2" l="1"/>
  <c r="E29" i="2" l="1"/>
  <c r="E31" i="2"/>
  <c r="D27" i="2"/>
  <c r="U13" i="1" l="1"/>
  <c r="U20" i="1"/>
  <c r="U18" i="1" l="1"/>
  <c r="U17" i="1"/>
  <c r="AA32" i="1" l="1"/>
  <c r="AA31" i="1"/>
  <c r="AA22" i="1"/>
  <c r="AA26" i="1"/>
  <c r="AA14" i="1"/>
  <c r="AA13" i="1"/>
  <c r="H31" i="2" l="1"/>
  <c r="H11" i="2" l="1"/>
  <c r="AA34" i="1" l="1"/>
  <c r="AA33" i="1"/>
  <c r="K16" i="1" l="1"/>
  <c r="W38" i="1" l="1"/>
  <c r="U38" i="1"/>
  <c r="S38" i="1"/>
  <c r="Q38" i="1"/>
  <c r="O38" i="1"/>
  <c r="AM35" i="1"/>
  <c r="C8" i="1"/>
  <c r="E8" i="1" s="1"/>
  <c r="Y8" i="1"/>
  <c r="AB8" i="1"/>
  <c r="M10" i="1"/>
  <c r="E11" i="1"/>
  <c r="K11" i="1"/>
  <c r="M11" i="1"/>
  <c r="O11" i="1"/>
  <c r="Q11" i="1"/>
  <c r="S11" i="1"/>
  <c r="U11" i="1"/>
  <c r="W11" i="1"/>
  <c r="AA11" i="1"/>
  <c r="K12" i="1"/>
  <c r="E13" i="1"/>
  <c r="K13" i="1"/>
  <c r="M13" i="1"/>
  <c r="O13" i="1"/>
  <c r="Q13" i="1"/>
  <c r="S13" i="1"/>
  <c r="AJ13" i="1"/>
  <c r="I15" i="1"/>
  <c r="K15" i="1"/>
  <c r="M15" i="1"/>
  <c r="O15" i="1"/>
  <c r="Q15" i="1"/>
  <c r="S15" i="1"/>
  <c r="U15" i="1"/>
  <c r="W15" i="1"/>
  <c r="AG16" i="1"/>
  <c r="M17" i="1"/>
  <c r="O17" i="1"/>
  <c r="Q17" i="1"/>
  <c r="S17" i="1"/>
  <c r="W17" i="1"/>
  <c r="M18" i="1"/>
  <c r="O18" i="1"/>
  <c r="S18" i="1"/>
  <c r="M19" i="1"/>
  <c r="S19" i="1"/>
  <c r="M20" i="1"/>
  <c r="S20" i="1"/>
  <c r="M21" i="1"/>
  <c r="O21" i="1"/>
  <c r="AG22" i="1"/>
  <c r="AJ22" i="1"/>
  <c r="G33" i="1"/>
  <c r="G38" i="1" s="1"/>
  <c r="K33" i="1"/>
  <c r="K38" i="1"/>
  <c r="Q9" i="2"/>
  <c r="Q11" i="2"/>
  <c r="Q31" i="2"/>
  <c r="C9" i="1" l="1"/>
  <c r="M9" i="1" s="1"/>
  <c r="AD8" i="1"/>
  <c r="AD36" i="1" s="1"/>
  <c r="AE38" i="1" s="1"/>
  <c r="AG8" i="1"/>
  <c r="AG36" i="1" s="1"/>
  <c r="AH38" i="1" s="1"/>
  <c r="AA8" i="1"/>
  <c r="M8" i="1"/>
  <c r="AM8" i="1"/>
  <c r="AM38" i="1" s="1"/>
  <c r="AN38" i="1" s="1"/>
  <c r="AJ8" i="1"/>
  <c r="Q8" i="1"/>
  <c r="Y9" i="1"/>
  <c r="AJ9" i="1" s="1"/>
  <c r="U8" i="1"/>
  <c r="I8" i="1"/>
  <c r="I36" i="1" s="1"/>
  <c r="I38" i="1" s="1"/>
  <c r="E36" i="1"/>
  <c r="S8" i="1"/>
  <c r="K8" i="1"/>
  <c r="K36" i="1" s="1"/>
  <c r="W8" i="1"/>
  <c r="O8" i="1"/>
  <c r="C6" i="2"/>
  <c r="E6" i="2" l="1"/>
  <c r="H6" i="2"/>
  <c r="M36" i="1"/>
  <c r="U9" i="1"/>
  <c r="U36" i="1" s="1"/>
  <c r="S9" i="1"/>
  <c r="S36" i="1" s="1"/>
  <c r="O9" i="1"/>
  <c r="O36" i="1" s="1"/>
  <c r="W9" i="1"/>
  <c r="Q9" i="1"/>
  <c r="Q36" i="1" s="1"/>
  <c r="AJ38" i="1"/>
  <c r="AK38" i="1" s="1"/>
  <c r="AA36" i="1"/>
  <c r="AB36" i="1" s="1"/>
  <c r="W36" i="1"/>
  <c r="AB38" i="1" l="1"/>
  <c r="C7" i="2"/>
  <c r="Q7" i="2" s="1"/>
  <c r="C37" i="2" l="1"/>
  <c r="C33" i="2"/>
  <c r="C36" i="2"/>
  <c r="C35" i="2"/>
  <c r="C34" i="2"/>
  <c r="C20" i="2" l="1"/>
  <c r="Q20" i="2" s="1"/>
  <c r="Q39" i="2" s="1"/>
  <c r="R41" i="2" s="1"/>
  <c r="N37" i="2" l="1"/>
  <c r="K36" i="2"/>
  <c r="N35" i="2"/>
  <c r="K35" i="2"/>
  <c r="K33" i="2"/>
  <c r="K31" i="2"/>
  <c r="K30" i="2"/>
  <c r="K29" i="2"/>
  <c r="N28" i="2"/>
  <c r="K28" i="2"/>
  <c r="H28" i="2"/>
  <c r="E28" i="2"/>
  <c r="K27" i="2"/>
  <c r="E27" i="2"/>
  <c r="N26" i="2"/>
  <c r="K26" i="2"/>
  <c r="E26" i="2"/>
  <c r="N25" i="2"/>
  <c r="K25" i="2"/>
  <c r="E25" i="2"/>
  <c r="N24" i="2"/>
  <c r="K24" i="2"/>
  <c r="H24" i="2"/>
  <c r="E24" i="2"/>
  <c r="N23" i="2"/>
  <c r="K23" i="2"/>
  <c r="E23" i="2"/>
  <c r="K22" i="2"/>
  <c r="E22" i="2"/>
  <c r="N20" i="2"/>
  <c r="K20" i="2"/>
  <c r="H20" i="2"/>
  <c r="E20" i="2"/>
  <c r="E14" i="2"/>
  <c r="N12" i="2"/>
  <c r="K12" i="2"/>
  <c r="H12" i="2"/>
  <c r="E12" i="2"/>
  <c r="N11" i="2"/>
  <c r="K11" i="2"/>
  <c r="E11" i="2"/>
  <c r="N9" i="2"/>
  <c r="K9" i="2"/>
  <c r="H9" i="2"/>
  <c r="E9" i="2"/>
  <c r="N7" i="2"/>
  <c r="K7" i="2"/>
  <c r="H7" i="2"/>
  <c r="E7" i="2"/>
  <c r="N6" i="2"/>
  <c r="K6" i="2"/>
  <c r="H39" i="2" l="1"/>
  <c r="N39" i="2"/>
  <c r="K39" i="2"/>
  <c r="E21" i="2"/>
  <c r="E39" i="2" s="1"/>
  <c r="F41" i="2" l="1"/>
  <c r="F39" i="2"/>
  <c r="I39" i="2"/>
  <c r="I41" i="2"/>
</calcChain>
</file>

<file path=xl/comments1.xml><?xml version="1.0" encoding="utf-8"?>
<comments xmlns="http://schemas.openxmlformats.org/spreadsheetml/2006/main">
  <authors>
    <author>Ia Kamarauli</author>
  </authors>
  <commentList>
    <comment ref="C8" authorId="0">
      <text>
        <r>
          <rPr>
            <b/>
            <sz val="9"/>
            <color indexed="81"/>
            <rFont val="Tahoma"/>
            <family val="2"/>
            <charset val="204"/>
          </rPr>
          <t>Ia Kamarauli:</t>
        </r>
        <r>
          <rPr>
            <sz val="9"/>
            <color indexed="81"/>
            <rFont val="Tahoma"/>
            <family val="2"/>
            <charset val="204"/>
          </rPr>
          <t xml:space="preserve">
30%-იანი ზრდა ხელფასის</t>
        </r>
      </text>
    </comment>
    <comment ref="Y8" authorId="0">
      <text>
        <r>
          <rPr>
            <b/>
            <sz val="9"/>
            <color indexed="81"/>
            <rFont val="Tahoma"/>
            <family val="2"/>
            <charset val="204"/>
          </rPr>
          <t>Ia Kamarauli:</t>
        </r>
        <r>
          <rPr>
            <sz val="9"/>
            <color indexed="81"/>
            <rFont val="Tahoma"/>
            <family val="2"/>
            <charset val="204"/>
          </rPr>
          <t xml:space="preserve">
35%-იანი ზრდა ხელფასის</t>
        </r>
      </text>
    </comment>
    <comment ref="C33" authorId="0">
      <text>
        <r>
          <rPr>
            <b/>
            <sz val="9"/>
            <color indexed="81"/>
            <rFont val="Tahoma"/>
            <charset val="1"/>
          </rPr>
          <t>Ia Kamarauli:</t>
        </r>
        <r>
          <rPr>
            <sz val="9"/>
            <color indexed="81"/>
            <rFont val="Tahoma"/>
            <charset val="1"/>
          </rPr>
          <t xml:space="preserve">
გლობალური ფონდი უზრუნველყოფს</t>
        </r>
      </text>
    </comment>
    <comment ref="Y35" authorId="0">
      <text>
        <r>
          <rPr>
            <b/>
            <sz val="9"/>
            <color indexed="81"/>
            <rFont val="Tahoma"/>
            <family val="2"/>
            <charset val="204"/>
          </rPr>
          <t>Ia Kamarauli:</t>
        </r>
        <r>
          <rPr>
            <sz val="9"/>
            <color indexed="81"/>
            <rFont val="Tahoma"/>
            <family val="2"/>
            <charset val="204"/>
          </rPr>
          <t xml:space="preserve">
გლობალური ფონდი უზრუნველყოფს</t>
        </r>
      </text>
    </comment>
  </commentList>
</comments>
</file>

<file path=xl/comments2.xml><?xml version="1.0" encoding="utf-8"?>
<comments xmlns="http://schemas.openxmlformats.org/spreadsheetml/2006/main">
  <authors>
    <author>Ia Kamarauli</author>
  </authors>
  <commentList>
    <comment ref="C6" authorId="0">
      <text>
        <r>
          <rPr>
            <b/>
            <sz val="9"/>
            <color indexed="81"/>
            <rFont val="Tahoma"/>
            <family val="2"/>
            <charset val="204"/>
          </rPr>
          <t>Ia Kamarauli:</t>
        </r>
        <r>
          <rPr>
            <sz val="9"/>
            <color indexed="81"/>
            <rFont val="Tahoma"/>
            <family val="2"/>
            <charset val="204"/>
          </rPr>
          <t xml:space="preserve">
35%-იანი ზრდა ხელფასის</t>
        </r>
      </text>
    </comment>
    <comment ref="F39" authorId="0">
      <text>
        <r>
          <rPr>
            <b/>
            <sz val="9"/>
            <color indexed="81"/>
            <rFont val="Tahoma"/>
            <family val="2"/>
            <charset val="204"/>
          </rPr>
          <t>Ia Kamarauli:</t>
        </r>
        <r>
          <rPr>
            <sz val="9"/>
            <color indexed="81"/>
            <rFont val="Tahoma"/>
            <family val="2"/>
            <charset val="204"/>
          </rPr>
          <t xml:space="preserve">
1 თვე</t>
        </r>
      </text>
    </comment>
    <comment ref="I39" authorId="0">
      <text>
        <r>
          <rPr>
            <b/>
            <sz val="9"/>
            <color indexed="81"/>
            <rFont val="Tahoma"/>
            <family val="2"/>
            <charset val="204"/>
          </rPr>
          <t>Ia Kamarauli:</t>
        </r>
        <r>
          <rPr>
            <sz val="9"/>
            <color indexed="81"/>
            <rFont val="Tahoma"/>
            <family val="2"/>
            <charset val="204"/>
          </rPr>
          <t xml:space="preserve">
ერთ თვეში</t>
        </r>
      </text>
    </comment>
    <comment ref="L39" authorId="0">
      <text>
        <r>
          <rPr>
            <b/>
            <sz val="9"/>
            <color indexed="81"/>
            <rFont val="Tahoma"/>
            <family val="2"/>
            <charset val="204"/>
          </rPr>
          <t>Ia Kamarauli:</t>
        </r>
        <r>
          <rPr>
            <sz val="9"/>
            <color indexed="81"/>
            <rFont val="Tahoma"/>
            <family val="2"/>
            <charset val="204"/>
          </rPr>
          <t xml:space="preserve">
ერთ თვეში</t>
        </r>
      </text>
    </comment>
    <comment ref="O39" authorId="0">
      <text>
        <r>
          <rPr>
            <b/>
            <sz val="9"/>
            <color indexed="81"/>
            <rFont val="Tahoma"/>
            <family val="2"/>
            <charset val="204"/>
          </rPr>
          <t>Ia Kamarauli:</t>
        </r>
        <r>
          <rPr>
            <sz val="9"/>
            <color indexed="81"/>
            <rFont val="Tahoma"/>
            <family val="2"/>
            <charset val="204"/>
          </rPr>
          <t xml:space="preserve">
1 თვე</t>
        </r>
      </text>
    </comment>
  </commentList>
</comments>
</file>

<file path=xl/sharedStrings.xml><?xml version="1.0" encoding="utf-8"?>
<sst xmlns="http://schemas.openxmlformats.org/spreadsheetml/2006/main" count="194" uniqueCount="100">
  <si>
    <t>დასახელება</t>
  </si>
  <si>
    <t xml:space="preserve">ერთეულის ფასები </t>
  </si>
  <si>
    <t>მკურნალობა</t>
  </si>
  <si>
    <t>ფილტვის ტუბერკულოზი</t>
  </si>
  <si>
    <t>სენსიტიური (ორივე ფაზა)</t>
  </si>
  <si>
    <t>ლატენტური TB</t>
  </si>
  <si>
    <t>რაოდ</t>
  </si>
  <si>
    <t xml:space="preserve">რაოდ </t>
  </si>
  <si>
    <t>ფასი</t>
  </si>
  <si>
    <t>ფტიზიატრის კონსულტაცია (+ კაბინეტის მედდა)</t>
  </si>
  <si>
    <t>6 თვე</t>
  </si>
  <si>
    <t>სპეციალისტის კონსულტაცია  (შესაბამისი დარგის)</t>
  </si>
  <si>
    <t>რენტგენოსკოპია</t>
  </si>
  <si>
    <t xml:space="preserve">რენტგენოგრაფია </t>
  </si>
  <si>
    <t>ფილტვის სიგრძივი ან სერიული ტომოგრაფია</t>
  </si>
  <si>
    <t>სისხლის საერთო ანალიზი</t>
  </si>
  <si>
    <t>შარდის საერთო ანალიზი</t>
  </si>
  <si>
    <t>მანტუს სინჯი (ბავშვები)</t>
  </si>
  <si>
    <t>HIV/AIDS -- სწრაფი მარტივი</t>
  </si>
  <si>
    <t>ექოსკოპია</t>
  </si>
  <si>
    <t>პუნქცია</t>
  </si>
  <si>
    <t>პუნქტატის კლინიკური ანალიზი</t>
  </si>
  <si>
    <t>პუნქტატის ციტოლოგიური ანალიზი</t>
  </si>
  <si>
    <t>პუნქტატის დათესვა არასპეც. ფლორაზე და ანტიბიოტიკოგრამა</t>
  </si>
  <si>
    <r>
      <t xml:space="preserve">ღვიძლის ფუნქციები (ALT, AST, ბილირუბინი და </t>
    </r>
    <r>
      <rPr>
        <sz val="10"/>
        <color theme="1"/>
        <rFont val="Calibri"/>
        <family val="2"/>
        <charset val="204"/>
        <scheme val="minor"/>
      </rPr>
      <t>კრეატინინი</t>
    </r>
    <r>
      <rPr>
        <sz val="10"/>
        <color theme="1"/>
        <rFont val="Calibri"/>
        <family val="2"/>
        <scheme val="minor"/>
      </rPr>
      <t>)</t>
    </r>
  </si>
  <si>
    <t xml:space="preserve">კალიუმის განსაზღვრა </t>
  </si>
  <si>
    <t>AgHBs (სისხლის შრატში)</t>
  </si>
  <si>
    <t xml:space="preserve">შარდოვანა </t>
  </si>
  <si>
    <t>გლუკოზა (სისხლში</t>
  </si>
  <si>
    <t xml:space="preserve">HCV  სისხლის შრატში </t>
  </si>
  <si>
    <t>საერთო ცილა</t>
  </si>
  <si>
    <t>ალბუმინი</t>
  </si>
  <si>
    <t xml:space="preserve">კოაგულოგრამა </t>
  </si>
  <si>
    <t>გამაგლუტამინტრანსფერაზა</t>
  </si>
  <si>
    <t>ტუტეფოსფატაზა</t>
  </si>
  <si>
    <t>სულ</t>
  </si>
  <si>
    <t>სენსიტიური TB</t>
  </si>
  <si>
    <r>
      <t>ღვიძლის ფუნქციები (ALT, AST, ბილირუბინი</t>
    </r>
    <r>
      <rPr>
        <sz val="10"/>
        <color theme="1"/>
        <rFont val="Calibri"/>
        <family val="2"/>
        <scheme val="minor"/>
      </rPr>
      <t>)</t>
    </r>
  </si>
  <si>
    <t xml:space="preserve">ელექტროლიტები (K, Na, Mg) განსაზღვრა </t>
  </si>
  <si>
    <t>B და C ჰეპატიტების  მარკერები</t>
  </si>
  <si>
    <t>კრეატინინი შრატში</t>
  </si>
  <si>
    <t>გლუკოზა სისხლში</t>
  </si>
  <si>
    <t>ფარისებრი ჯირკვლის ჰორმონები (TSH)</t>
  </si>
  <si>
    <t>ლიპაზის ტესტი</t>
  </si>
  <si>
    <t>ორსულობის ტესტი</t>
  </si>
  <si>
    <t>ელექტროკარდიოგრამა</t>
  </si>
  <si>
    <t>აუდიომეტრია</t>
  </si>
  <si>
    <t>კარდიოლოგის კონსულტაცია</t>
  </si>
  <si>
    <t>ოტო-რინო-ლარინგოლოგის კონსულტაცია</t>
  </si>
  <si>
    <t>ოფთალმოლოგის კონსულტაცია</t>
  </si>
  <si>
    <t>ნევროპათოლოგის კონსულტაცია</t>
  </si>
  <si>
    <t>ფსიქოლოგის კონსულტაცია</t>
  </si>
  <si>
    <t>2019 წ. პროგრამით</t>
  </si>
  <si>
    <t>2019 წ.პროგრამით</t>
  </si>
  <si>
    <t>პათოლოგიური მასალის ბაქტერიოლოგიურ კვლევას (სკოპია)</t>
  </si>
  <si>
    <t>პათოლოგიური მასალის ბაქტერიოლოგიურ კვლევას (კულტურა)</t>
  </si>
  <si>
    <t>პერიოდი</t>
  </si>
  <si>
    <t xml:space="preserve">6 თვეში ერთხელ 2 წლის განმავლობაში (ანუ ჯამი გაიყოფა 4-ზე) </t>
  </si>
  <si>
    <t>ბავშვი</t>
  </si>
  <si>
    <t>პლევრიტი</t>
  </si>
  <si>
    <t>ძვალ–სახსარი</t>
  </si>
  <si>
    <t>ურო–გენიტალური</t>
  </si>
  <si>
    <t>ქალის გენიტალური</t>
  </si>
  <si>
    <t>პერიფ. ლიმფური კვანძები</t>
  </si>
  <si>
    <t>აბდომინალური</t>
  </si>
  <si>
    <t>ღირებ</t>
  </si>
  <si>
    <t>2019 პროგრამაში ცვლილება (ახალი გაიდლ.)</t>
  </si>
  <si>
    <t>ლატენტური TB-ის მკურნალობა იზონიაზიდი+ რიფაპენტინი</t>
  </si>
  <si>
    <t>3 თვე</t>
  </si>
  <si>
    <t>პერიოდ</t>
  </si>
  <si>
    <t>2019 პროგრამაში ცვლილება (ახალი გაიდლ)</t>
  </si>
  <si>
    <t xml:space="preserve">მანტუს სინჯი </t>
  </si>
  <si>
    <t>7 თვე</t>
  </si>
  <si>
    <t>13 თვე</t>
  </si>
  <si>
    <t>რეზისტენტული ტუბერკულოზი (საინექციო)</t>
  </si>
  <si>
    <t>მულტირეზისტენტული TB მკურნალობა (პერორალური)</t>
  </si>
  <si>
    <t>მონორეზისტენტული ტუბერკულოზი</t>
  </si>
  <si>
    <t>რისკის ჯგუფების სკრინინგი ლატენტურ ტუბერკულოზზე (მანტუს გამოყენებით)</t>
  </si>
  <si>
    <t>რისკის ჯგუფების სკრინინგი ლატენტურ ტუბერკულოზზე (კვანტიფერონით)</t>
  </si>
  <si>
    <t xml:space="preserve">რისკის ჯგუფების სკრინინგი აქტიურ ტუბერკულოზზე </t>
  </si>
  <si>
    <t xml:space="preserve">ფილტვის ტუბერკულოზის მკურნალობის შემდგომი მონიტორინგი </t>
  </si>
  <si>
    <t>სენსიტიური და რეზისტენტული TB</t>
  </si>
  <si>
    <t>ლატენტური TB მკურნალობის შემდგომი მონიტორინგი</t>
  </si>
  <si>
    <t>მონიტორინგი</t>
  </si>
  <si>
    <t>რაოდენობა</t>
  </si>
  <si>
    <t>წელიწადში ერთხელ</t>
  </si>
  <si>
    <t>ადენოზინდეამინაზის (ადა) განსაზღვრა</t>
  </si>
  <si>
    <t>პირველი ფაზა- პირველი 2 თვე)</t>
  </si>
  <si>
    <t>6თვე</t>
  </si>
  <si>
    <t xml:space="preserve"> </t>
  </si>
  <si>
    <t>კვანტიფერონის ტესტი</t>
  </si>
  <si>
    <t>ფილტვგარეთა ტუბერკულოზი</t>
  </si>
  <si>
    <t xml:space="preserve"> ტუბერკულოზზე სავარაუდო</t>
  </si>
  <si>
    <t>ინტენსიური ფაზა მაქსიმუმ 7თვე</t>
  </si>
  <si>
    <t>გაგრძელების ფაზა                      მაქსიმუმ 13 თვე</t>
  </si>
  <si>
    <t>2 თვე</t>
  </si>
  <si>
    <t>მაქსიმუმ 16 ნაცვლად 18 თვე (გავასწოროთ 2020 ში)</t>
  </si>
  <si>
    <t>მეორე ფაზა- მკურნალობის მე-3 თვიდან მაქსიმუმ 18 თვე</t>
  </si>
  <si>
    <t>18 თვე</t>
  </si>
  <si>
    <r>
      <t xml:space="preserve">ლატენტური TB-ის </t>
    </r>
    <r>
      <rPr>
        <b/>
        <sz val="10"/>
        <color theme="1"/>
        <rFont val="Calibri"/>
        <family val="2"/>
        <charset val="204"/>
        <scheme val="minor"/>
      </rPr>
      <t>მკურნალობის დაწყება</t>
    </r>
    <r>
      <rPr>
        <b/>
        <sz val="10"/>
        <color theme="1"/>
        <rFont val="Calibri"/>
        <family val="2"/>
        <scheme val="minor"/>
      </rPr>
      <t xml:space="preserve"> (2 წლამდე ასაკის ბავშვთა და დოლუტეგრავირის შემცველი ანტირეტროვირუსულ მკურნალობაზე მყოფ აივ-ინფიცირებულ პირთათვის)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</si>
</sst>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26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Arial"/>
      <family val="2"/>
    </font>
    <font>
      <b/>
      <sz val="14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1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1"/>
      <scheme val="minor"/>
    </font>
    <font>
      <sz val="8"/>
      <color rgb="FFFF0000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14" fillId="0" borderId="0"/>
    <xf numFmtId="0" fontId="1" fillId="0" borderId="0">
      <alignment wrapText="1"/>
    </xf>
  </cellStyleXfs>
  <cellXfs count="15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2" borderId="10" xfId="1" applyFont="1" applyFill="1" applyBorder="1" applyAlignment="1">
      <alignment wrapText="1"/>
    </xf>
    <xf numFmtId="0" fontId="6" fillId="0" borderId="10" xfId="1" applyFont="1" applyFill="1" applyBorder="1"/>
    <xf numFmtId="0" fontId="6" fillId="0" borderId="10" xfId="1" applyFont="1" applyFill="1" applyBorder="1" applyAlignment="1">
      <alignment wrapText="1"/>
    </xf>
    <xf numFmtId="164" fontId="6" fillId="0" borderId="10" xfId="1" applyNumberFormat="1" applyFont="1" applyFill="1" applyBorder="1"/>
    <xf numFmtId="0" fontId="6" fillId="0" borderId="3" xfId="1" applyFont="1" applyFill="1" applyBorder="1"/>
    <xf numFmtId="0" fontId="6" fillId="0" borderId="3" xfId="1" applyFont="1" applyFill="1" applyBorder="1" applyAlignment="1">
      <alignment wrapText="1"/>
    </xf>
    <xf numFmtId="164" fontId="6" fillId="0" borderId="10" xfId="2" applyFont="1" applyFill="1" applyBorder="1"/>
    <xf numFmtId="0" fontId="6" fillId="0" borderId="10" xfId="2" applyNumberFormat="1" applyFont="1" applyFill="1" applyBorder="1"/>
    <xf numFmtId="0" fontId="0" fillId="0" borderId="10" xfId="0" applyBorder="1" applyAlignment="1">
      <alignment wrapText="1"/>
    </xf>
    <xf numFmtId="0" fontId="0" fillId="0" borderId="10" xfId="0" applyBorder="1"/>
    <xf numFmtId="0" fontId="3" fillId="2" borderId="10" xfId="4" applyFont="1" applyFill="1" applyBorder="1" applyAlignment="1">
      <alignment wrapText="1"/>
    </xf>
    <xf numFmtId="0" fontId="3" fillId="2" borderId="6" xfId="4" applyFont="1" applyFill="1" applyBorder="1" applyAlignment="1">
      <alignment wrapText="1"/>
    </xf>
    <xf numFmtId="0" fontId="11" fillId="2" borderId="10" xfId="6" applyFont="1" applyFill="1" applyBorder="1" applyAlignment="1">
      <alignment wrapText="1"/>
    </xf>
    <xf numFmtId="0" fontId="3" fillId="2" borderId="10" xfId="6" applyFont="1" applyFill="1" applyBorder="1" applyAlignment="1">
      <alignment wrapText="1"/>
    </xf>
    <xf numFmtId="1" fontId="3" fillId="0" borderId="10" xfId="6" applyNumberFormat="1" applyFont="1" applyFill="1" applyBorder="1" applyAlignment="1">
      <alignment wrapText="1"/>
    </xf>
    <xf numFmtId="0" fontId="3" fillId="0" borderId="10" xfId="6" applyFont="1" applyFill="1" applyBorder="1" applyAlignment="1">
      <alignment wrapText="1"/>
    </xf>
    <xf numFmtId="0" fontId="6" fillId="0" borderId="10" xfId="3" applyFont="1" applyFill="1" applyBorder="1"/>
    <xf numFmtId="0" fontId="12" fillId="0" borderId="10" xfId="4" applyFont="1" applyFill="1" applyBorder="1"/>
    <xf numFmtId="0" fontId="6" fillId="0" borderId="6" xfId="4" applyFont="1" applyFill="1" applyBorder="1"/>
    <xf numFmtId="165" fontId="6" fillId="0" borderId="10" xfId="4" applyNumberFormat="1" applyFont="1" applyFill="1" applyBorder="1"/>
    <xf numFmtId="0" fontId="6" fillId="0" borderId="6" xfId="6" applyFont="1" applyFill="1" applyBorder="1"/>
    <xf numFmtId="165" fontId="6" fillId="0" borderId="4" xfId="6" applyNumberFormat="1" applyFont="1" applyFill="1" applyBorder="1"/>
    <xf numFmtId="0" fontId="6" fillId="0" borderId="10" xfId="5" applyFont="1" applyFill="1" applyBorder="1"/>
    <xf numFmtId="0" fontId="6" fillId="0" borderId="10" xfId="3" applyFont="1" applyFill="1" applyBorder="1" applyAlignment="1">
      <alignment wrapText="1"/>
    </xf>
    <xf numFmtId="0" fontId="6" fillId="5" borderId="6" xfId="4" applyFont="1" applyFill="1" applyBorder="1"/>
    <xf numFmtId="0" fontId="6" fillId="0" borderId="10" xfId="4" applyFont="1" applyFill="1" applyBorder="1"/>
    <xf numFmtId="0" fontId="6" fillId="0" borderId="1" xfId="3" applyFont="1" applyFill="1" applyBorder="1"/>
    <xf numFmtId="0" fontId="0" fillId="0" borderId="10" xfId="0" applyFill="1" applyBorder="1"/>
    <xf numFmtId="0" fontId="6" fillId="0" borderId="4" xfId="3" applyFont="1" applyFill="1" applyBorder="1"/>
    <xf numFmtId="0" fontId="7" fillId="0" borderId="10" xfId="0" applyFont="1" applyBorder="1"/>
    <xf numFmtId="0" fontId="0" fillId="0" borderId="3" xfId="0" applyBorder="1"/>
    <xf numFmtId="0" fontId="2" fillId="0" borderId="10" xfId="0" applyFont="1" applyBorder="1"/>
    <xf numFmtId="0" fontId="8" fillId="0" borderId="4" xfId="7" applyBorder="1" applyAlignment="1">
      <alignment wrapText="1"/>
    </xf>
    <xf numFmtId="165" fontId="6" fillId="0" borderId="10" xfId="6" applyNumberFormat="1" applyFont="1" applyFill="1" applyBorder="1"/>
    <xf numFmtId="0" fontId="8" fillId="0" borderId="10" xfId="7" applyFill="1" applyBorder="1" applyAlignment="1">
      <alignment wrapText="1"/>
    </xf>
    <xf numFmtId="0" fontId="6" fillId="0" borderId="2" xfId="3" applyFont="1" applyFill="1" applyBorder="1"/>
    <xf numFmtId="0" fontId="6" fillId="0" borderId="3" xfId="3" applyFont="1" applyFill="1" applyBorder="1"/>
    <xf numFmtId="0" fontId="6" fillId="0" borderId="3" xfId="4" applyFont="1" applyFill="1" applyBorder="1"/>
    <xf numFmtId="0" fontId="2" fillId="0" borderId="3" xfId="0" applyFont="1" applyBorder="1"/>
    <xf numFmtId="0" fontId="8" fillId="0" borderId="10" xfId="7" applyBorder="1" applyAlignment="1">
      <alignment wrapText="1"/>
    </xf>
    <xf numFmtId="165" fontId="0" fillId="0" borderId="10" xfId="0" applyNumberFormat="1" applyBorder="1"/>
    <xf numFmtId="165" fontId="6" fillId="0" borderId="6" xfId="6" applyNumberFormat="1" applyFont="1" applyFill="1" applyBorder="1"/>
    <xf numFmtId="1" fontId="3" fillId="0" borderId="10" xfId="4" applyNumberFormat="1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1" fontId="3" fillId="0" borderId="10" xfId="1" applyNumberFormat="1" applyFont="1" applyFill="1" applyBorder="1" applyAlignment="1">
      <alignment wrapText="1"/>
    </xf>
    <xf numFmtId="1" fontId="0" fillId="0" borderId="10" xfId="0" applyNumberFormat="1" applyFill="1" applyBorder="1"/>
    <xf numFmtId="165" fontId="0" fillId="0" borderId="10" xfId="0" applyNumberFormat="1" applyFill="1" applyBorder="1"/>
    <xf numFmtId="165" fontId="0" fillId="0" borderId="6" xfId="0" applyNumberFormat="1" applyFill="1" applyBorder="1"/>
    <xf numFmtId="0" fontId="15" fillId="0" borderId="10" xfId="0" applyFont="1" applyBorder="1"/>
    <xf numFmtId="0" fontId="15" fillId="0" borderId="10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0" fontId="4" fillId="0" borderId="10" xfId="3" applyFont="1" applyFill="1" applyBorder="1"/>
    <xf numFmtId="0" fontId="6" fillId="6" borderId="3" xfId="1" applyFont="1" applyFill="1" applyBorder="1"/>
    <xf numFmtId="0" fontId="6" fillId="6" borderId="10" xfId="1" applyFont="1" applyFill="1" applyBorder="1"/>
    <xf numFmtId="0" fontId="0" fillId="6" borderId="10" xfId="0" applyFill="1" applyBorder="1" applyAlignment="1">
      <alignment wrapText="1"/>
    </xf>
    <xf numFmtId="0" fontId="15" fillId="0" borderId="10" xfId="0" applyFont="1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4" fillId="6" borderId="10" xfId="0" applyFont="1" applyFill="1" applyBorder="1"/>
    <xf numFmtId="0" fontId="4" fillId="6" borderId="10" xfId="0" applyFont="1" applyFill="1" applyBorder="1" applyAlignment="1">
      <alignment wrapText="1"/>
    </xf>
    <xf numFmtId="0" fontId="6" fillId="5" borderId="3" xfId="1" applyFont="1" applyFill="1" applyBorder="1"/>
    <xf numFmtId="0" fontId="4" fillId="0" borderId="10" xfId="0" applyFont="1" applyFill="1" applyBorder="1" applyAlignment="1">
      <alignment wrapText="1"/>
    </xf>
    <xf numFmtId="0" fontId="0" fillId="0" borderId="0" xfId="0" applyBorder="1"/>
    <xf numFmtId="0" fontId="3" fillId="0" borderId="10" xfId="6" applyFont="1" applyFill="1" applyBorder="1" applyAlignment="1">
      <alignment horizontal="center" vertical="center" textRotation="90"/>
    </xf>
    <xf numFmtId="0" fontId="17" fillId="0" borderId="10" xfId="1" applyFont="1" applyFill="1" applyBorder="1" applyAlignment="1">
      <alignment wrapText="1"/>
    </xf>
    <xf numFmtId="0" fontId="17" fillId="0" borderId="10" xfId="1" applyFont="1" applyFill="1" applyBorder="1"/>
    <xf numFmtId="0" fontId="17" fillId="0" borderId="10" xfId="4" applyFont="1" applyFill="1" applyBorder="1"/>
    <xf numFmtId="165" fontId="15" fillId="6" borderId="10" xfId="0" applyNumberFormat="1" applyFont="1" applyFill="1" applyBorder="1"/>
    <xf numFmtId="0" fontId="15" fillId="6" borderId="10" xfId="0" applyFont="1" applyFill="1" applyBorder="1" applyAlignment="1">
      <alignment wrapText="1"/>
    </xf>
    <xf numFmtId="0" fontId="21" fillId="0" borderId="10" xfId="0" applyFont="1" applyFill="1" applyBorder="1" applyAlignment="1">
      <alignment wrapText="1"/>
    </xf>
    <xf numFmtId="0" fontId="21" fillId="0" borderId="10" xfId="0" applyFont="1" applyBorder="1" applyAlignment="1">
      <alignment wrapText="1"/>
    </xf>
    <xf numFmtId="0" fontId="3" fillId="0" borderId="10" xfId="1" applyFont="1" applyFill="1" applyBorder="1" applyAlignment="1">
      <alignment horizontal="center" vertical="center" textRotation="90"/>
    </xf>
    <xf numFmtId="0" fontId="6" fillId="0" borderId="10" xfId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wrapText="1"/>
    </xf>
    <xf numFmtId="0" fontId="15" fillId="6" borderId="10" xfId="0" applyFont="1" applyFill="1" applyBorder="1"/>
    <xf numFmtId="0" fontId="21" fillId="0" borderId="10" xfId="0" applyFont="1" applyBorder="1"/>
    <xf numFmtId="0" fontId="0" fillId="0" borderId="10" xfId="0" applyFont="1" applyBorder="1"/>
    <xf numFmtId="0" fontId="0" fillId="0" borderId="10" xfId="0" applyFont="1" applyFill="1" applyBorder="1"/>
    <xf numFmtId="165" fontId="22" fillId="0" borderId="4" xfId="6" applyNumberFormat="1" applyFont="1" applyFill="1" applyBorder="1"/>
    <xf numFmtId="165" fontId="22" fillId="0" borderId="10" xfId="6" applyNumberFormat="1" applyFont="1" applyFill="1" applyBorder="1"/>
    <xf numFmtId="0" fontId="13" fillId="0" borderId="13" xfId="4" applyFont="1" applyFill="1" applyBorder="1" applyAlignment="1">
      <alignment horizontal="center" vertical="center" textRotation="90"/>
    </xf>
    <xf numFmtId="0" fontId="3" fillId="0" borderId="12" xfId="6" applyFont="1" applyFill="1" applyBorder="1" applyAlignment="1">
      <alignment horizontal="center" vertical="center" textRotation="90"/>
    </xf>
    <xf numFmtId="0" fontId="3" fillId="0" borderId="6" xfId="6" applyFont="1" applyFill="1" applyBorder="1" applyAlignment="1">
      <alignment horizontal="center" vertical="center" textRotation="90"/>
    </xf>
    <xf numFmtId="0" fontId="13" fillId="0" borderId="12" xfId="4" applyFont="1" applyFill="1" applyBorder="1" applyAlignment="1">
      <alignment horizontal="center" vertical="center" textRotation="90"/>
    </xf>
    <xf numFmtId="165" fontId="0" fillId="0" borderId="0" xfId="0" applyNumberFormat="1"/>
    <xf numFmtId="0" fontId="23" fillId="0" borderId="10" xfId="0" applyFont="1" applyBorder="1"/>
    <xf numFmtId="0" fontId="23" fillId="0" borderId="10" xfId="0" applyFont="1" applyBorder="1" applyAlignment="1">
      <alignment wrapText="1"/>
    </xf>
    <xf numFmtId="0" fontId="24" fillId="0" borderId="0" xfId="0" applyFont="1"/>
    <xf numFmtId="0" fontId="25" fillId="0" borderId="0" xfId="0" applyFont="1" applyAlignment="1">
      <alignment wrapText="1"/>
    </xf>
    <xf numFmtId="0" fontId="3" fillId="0" borderId="3" xfId="1" applyFont="1" applyFill="1" applyBorder="1" applyAlignment="1">
      <alignment horizontal="center" vertical="center" textRotation="90"/>
    </xf>
    <xf numFmtId="0" fontId="3" fillId="0" borderId="9" xfId="1" applyFont="1" applyFill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6" borderId="4" xfId="1" applyFont="1" applyFill="1" applyBorder="1" applyAlignment="1">
      <alignment horizontal="center" vertical="center" wrapText="1"/>
    </xf>
    <xf numFmtId="0" fontId="3" fillId="6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3" fillId="6" borderId="5" xfId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textRotation="90"/>
    </xf>
    <xf numFmtId="0" fontId="3" fillId="2" borderId="3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6" borderId="4" xfId="1" applyFont="1" applyFill="1" applyBorder="1" applyAlignment="1">
      <alignment horizontal="center" wrapText="1"/>
    </xf>
    <xf numFmtId="0" fontId="3" fillId="6" borderId="5" xfId="1" applyFont="1" applyFill="1" applyBorder="1" applyAlignment="1">
      <alignment horizontal="center" wrapText="1"/>
    </xf>
    <xf numFmtId="0" fontId="3" fillId="6" borderId="6" xfId="1" applyFont="1" applyFill="1" applyBorder="1" applyAlignment="1">
      <alignment horizont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/>
    </xf>
    <xf numFmtId="0" fontId="3" fillId="6" borderId="10" xfId="6" applyFont="1" applyFill="1" applyBorder="1" applyAlignment="1">
      <alignment horizontal="center" vertical="center" wrapText="1"/>
    </xf>
    <xf numFmtId="0" fontId="3" fillId="4" borderId="4" xfId="6" applyFont="1" applyFill="1" applyBorder="1" applyAlignment="1">
      <alignment horizontal="center" vertical="center" wrapText="1"/>
    </xf>
    <xf numFmtId="0" fontId="3" fillId="4" borderId="5" xfId="6" applyFont="1" applyFill="1" applyBorder="1" applyAlignment="1">
      <alignment horizontal="center" vertical="center" wrapText="1"/>
    </xf>
    <xf numFmtId="0" fontId="3" fillId="4" borderId="6" xfId="6" applyFont="1" applyFill="1" applyBorder="1" applyAlignment="1">
      <alignment horizontal="center" vertical="center" wrapText="1"/>
    </xf>
    <xf numFmtId="0" fontId="13" fillId="0" borderId="3" xfId="4" applyFont="1" applyFill="1" applyBorder="1" applyAlignment="1">
      <alignment horizontal="center" vertical="center" textRotation="90"/>
    </xf>
    <xf numFmtId="0" fontId="13" fillId="0" borderId="9" xfId="4" applyFont="1" applyFill="1" applyBorder="1" applyAlignment="1">
      <alignment horizontal="center" vertical="center" textRotation="90"/>
    </xf>
    <xf numFmtId="0" fontId="13" fillId="0" borderId="13" xfId="4" applyFont="1" applyFill="1" applyBorder="1" applyAlignment="1">
      <alignment horizontal="center" vertical="center" textRotation="90"/>
    </xf>
    <xf numFmtId="0" fontId="3" fillId="3" borderId="4" xfId="6" applyFont="1" applyFill="1" applyBorder="1" applyAlignment="1">
      <alignment horizontal="center" vertical="center" wrapText="1"/>
    </xf>
    <xf numFmtId="0" fontId="3" fillId="3" borderId="5" xfId="6" applyFont="1" applyFill="1" applyBorder="1" applyAlignment="1">
      <alignment horizontal="center" vertical="center" wrapText="1"/>
    </xf>
    <xf numFmtId="0" fontId="3" fillId="3" borderId="6" xfId="6" applyFont="1" applyFill="1" applyBorder="1" applyAlignment="1">
      <alignment horizontal="center" vertical="center" wrapText="1"/>
    </xf>
    <xf numFmtId="0" fontId="18" fillId="4" borderId="10" xfId="6" applyFont="1" applyFill="1" applyBorder="1" applyAlignment="1">
      <alignment horizontal="center" vertical="center" wrapText="1"/>
    </xf>
    <xf numFmtId="0" fontId="3" fillId="4" borderId="10" xfId="6" applyFont="1" applyFill="1" applyBorder="1" applyAlignment="1">
      <alignment horizontal="center" vertical="center" wrapText="1"/>
    </xf>
    <xf numFmtId="0" fontId="3" fillId="0" borderId="3" xfId="6" applyFont="1" applyFill="1" applyBorder="1" applyAlignment="1">
      <alignment horizontal="center" vertical="center" textRotation="90"/>
    </xf>
    <xf numFmtId="0" fontId="3" fillId="0" borderId="9" xfId="6" applyFont="1" applyFill="1" applyBorder="1" applyAlignment="1">
      <alignment horizontal="center" vertical="center" textRotation="90"/>
    </xf>
    <xf numFmtId="0" fontId="3" fillId="0" borderId="13" xfId="6" applyFont="1" applyFill="1" applyBorder="1" applyAlignment="1">
      <alignment horizontal="center" vertical="center" textRotation="90"/>
    </xf>
    <xf numFmtId="0" fontId="3" fillId="2" borderId="1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 wrapText="1"/>
    </xf>
    <xf numFmtId="0" fontId="3" fillId="2" borderId="9" xfId="3" applyFont="1" applyFill="1" applyBorder="1" applyAlignment="1">
      <alignment horizontal="center" vertical="center" wrapText="1"/>
    </xf>
    <xf numFmtId="0" fontId="3" fillId="2" borderId="13" xfId="3" applyFont="1" applyFill="1" applyBorder="1" applyAlignment="1">
      <alignment horizontal="center" vertical="center" wrapText="1"/>
    </xf>
    <xf numFmtId="0" fontId="3" fillId="3" borderId="10" xfId="4" applyFont="1" applyFill="1" applyBorder="1" applyAlignment="1">
      <alignment horizontal="center" vertical="center"/>
    </xf>
    <xf numFmtId="0" fontId="5" fillId="4" borderId="10" xfId="4" applyFont="1" applyFill="1" applyBorder="1" applyAlignment="1">
      <alignment horizontal="center" vertical="center" wrapText="1"/>
    </xf>
    <xf numFmtId="0" fontId="3" fillId="4" borderId="10" xfId="4" applyFont="1" applyFill="1" applyBorder="1" applyAlignment="1">
      <alignment horizontal="center" vertical="center" wrapText="1"/>
    </xf>
  </cellXfs>
  <cellStyles count="10">
    <cellStyle name="Comma 2" xfId="2"/>
    <cellStyle name="Normal" xfId="0" builtinId="0"/>
    <cellStyle name="Normal 2" xfId="1"/>
    <cellStyle name="Normal 2 2" xfId="9"/>
    <cellStyle name="Normal 2 3" xfId="3"/>
    <cellStyle name="Normal 2 5" xfId="4"/>
    <cellStyle name="Normal 2 6" xfId="5"/>
    <cellStyle name="Normal 2 7" xfId="6"/>
    <cellStyle name="Normal 3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38"/>
  <sheetViews>
    <sheetView topLeftCell="A17" workbookViewId="0">
      <selection activeCell="P31" sqref="P31"/>
    </sheetView>
  </sheetViews>
  <sheetFormatPr defaultRowHeight="15" x14ac:dyDescent="0.25"/>
  <cols>
    <col min="1" max="1" width="3.7109375" style="1" customWidth="1"/>
    <col min="2" max="2" width="45.28515625" style="1" customWidth="1"/>
    <col min="3" max="3" width="6.85546875" style="1" customWidth="1"/>
    <col min="4" max="8" width="7" style="1" customWidth="1"/>
    <col min="9" max="9" width="8" style="1" customWidth="1"/>
    <col min="10" max="10" width="6.7109375" style="1" customWidth="1"/>
    <col min="11" max="13" width="7.28515625" style="1" customWidth="1"/>
    <col min="14" max="14" width="7.42578125" style="1" customWidth="1"/>
    <col min="15" max="15" width="8.85546875" style="1" customWidth="1"/>
    <col min="16" max="16" width="6.28515625" style="1" customWidth="1"/>
    <col min="17" max="17" width="7" style="1" customWidth="1"/>
    <col min="18" max="18" width="7.140625" style="1" customWidth="1"/>
    <col min="19" max="19" width="7.5703125" style="1" customWidth="1"/>
    <col min="20" max="20" width="6.28515625" style="1" customWidth="1"/>
    <col min="21" max="21" width="7.42578125" style="1" customWidth="1"/>
    <col min="22" max="22" width="6.7109375" style="1" customWidth="1"/>
    <col min="23" max="23" width="7.140625" style="1" customWidth="1"/>
    <col min="24" max="24" width="57.42578125" style="1" customWidth="1"/>
    <col min="25" max="25" width="7.85546875" style="1" customWidth="1"/>
    <col min="26" max="27" width="7.42578125" style="1" customWidth="1"/>
    <col min="28" max="28" width="6.42578125" style="1" customWidth="1"/>
    <col min="29" max="29" width="10" style="1" customWidth="1"/>
    <col min="30" max="30" width="8.7109375" style="1" customWidth="1"/>
    <col min="31" max="31" width="8.140625" style="1" customWidth="1"/>
    <col min="32" max="32" width="6.7109375" style="1" customWidth="1"/>
    <col min="33" max="33" width="8.5703125" style="1" customWidth="1"/>
    <col min="34" max="34" width="7.28515625" style="1" customWidth="1"/>
    <col min="35" max="35" width="8.28515625" style="1" customWidth="1"/>
    <col min="36" max="36" width="8.42578125" style="1" customWidth="1"/>
    <col min="37" max="37" width="8.28515625" style="1" customWidth="1"/>
    <col min="38" max="39" width="7.140625" style="1" customWidth="1"/>
    <col min="40" max="40" width="7.7109375" style="1" customWidth="1"/>
    <col min="41" max="41" width="17.85546875" style="1" customWidth="1"/>
    <col min="42" max="16384" width="9.140625" style="1"/>
  </cols>
  <sheetData>
    <row r="1" spans="1:42" ht="14.25" customHeight="1" x14ac:dyDescent="0.25"/>
    <row r="2" spans="1:42" hidden="1" x14ac:dyDescent="0.25">
      <c r="B2" s="2"/>
      <c r="X2" s="2"/>
    </row>
    <row r="3" spans="1:42" hidden="1" x14ac:dyDescent="0.25">
      <c r="B3" s="2"/>
      <c r="X3" s="2"/>
    </row>
    <row r="4" spans="1:42" ht="15" customHeight="1" x14ac:dyDescent="0.25">
      <c r="A4" s="93" t="s">
        <v>0</v>
      </c>
      <c r="B4" s="118"/>
      <c r="C4" s="106" t="s">
        <v>1</v>
      </c>
      <c r="D4" s="99" t="s">
        <v>92</v>
      </c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3" t="s">
        <v>0</v>
      </c>
      <c r="Y4" s="106" t="s">
        <v>1</v>
      </c>
      <c r="Z4" s="98" t="s">
        <v>2</v>
      </c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100"/>
    </row>
    <row r="5" spans="1:42" ht="69" customHeight="1" x14ac:dyDescent="0.25">
      <c r="A5" s="94"/>
      <c r="B5" s="119"/>
      <c r="C5" s="107"/>
      <c r="D5" s="121" t="s">
        <v>3</v>
      </c>
      <c r="E5" s="121"/>
      <c r="F5" s="121"/>
      <c r="G5" s="121"/>
      <c r="H5" s="121"/>
      <c r="I5" s="121"/>
      <c r="J5" s="121"/>
      <c r="K5" s="121"/>
      <c r="L5" s="122" t="s">
        <v>91</v>
      </c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94"/>
      <c r="Y5" s="107"/>
      <c r="Z5" s="117" t="s">
        <v>4</v>
      </c>
      <c r="AA5" s="117"/>
      <c r="AB5" s="117"/>
      <c r="AC5" s="109" t="s">
        <v>80</v>
      </c>
      <c r="AD5" s="110"/>
      <c r="AE5" s="111"/>
      <c r="AF5" s="115" t="s">
        <v>5</v>
      </c>
      <c r="AG5" s="116"/>
      <c r="AH5" s="116"/>
      <c r="AI5" s="116"/>
      <c r="AJ5" s="116"/>
      <c r="AK5" s="116"/>
      <c r="AL5" s="96" t="s">
        <v>83</v>
      </c>
      <c r="AM5" s="101"/>
      <c r="AN5" s="97"/>
    </row>
    <row r="6" spans="1:42" ht="129.75" customHeight="1" x14ac:dyDescent="0.25">
      <c r="A6" s="94"/>
      <c r="B6" s="119"/>
      <c r="C6" s="107"/>
      <c r="D6" s="96" t="s">
        <v>79</v>
      </c>
      <c r="E6" s="97"/>
      <c r="F6" s="96" t="s">
        <v>78</v>
      </c>
      <c r="G6" s="97"/>
      <c r="H6" s="96" t="s">
        <v>77</v>
      </c>
      <c r="I6" s="97"/>
      <c r="J6" s="112" t="s">
        <v>58</v>
      </c>
      <c r="K6" s="114"/>
      <c r="L6" s="112" t="s">
        <v>59</v>
      </c>
      <c r="M6" s="114"/>
      <c r="N6" s="112" t="s">
        <v>60</v>
      </c>
      <c r="O6" s="114"/>
      <c r="P6" s="112" t="s">
        <v>61</v>
      </c>
      <c r="Q6" s="114"/>
      <c r="R6" s="112" t="s">
        <v>62</v>
      </c>
      <c r="S6" s="114"/>
      <c r="T6" s="112" t="s">
        <v>63</v>
      </c>
      <c r="U6" s="114"/>
      <c r="V6" s="112" t="s">
        <v>64</v>
      </c>
      <c r="W6" s="114"/>
      <c r="X6" s="94"/>
      <c r="Y6" s="107"/>
      <c r="Z6" s="112" t="s">
        <v>36</v>
      </c>
      <c r="AA6" s="113"/>
      <c r="AB6" s="114"/>
      <c r="AC6" s="96" t="s">
        <v>81</v>
      </c>
      <c r="AD6" s="101"/>
      <c r="AE6" s="97"/>
      <c r="AF6" s="112" t="s">
        <v>99</v>
      </c>
      <c r="AG6" s="113"/>
      <c r="AH6" s="114"/>
      <c r="AI6" s="102" t="s">
        <v>67</v>
      </c>
      <c r="AJ6" s="103"/>
      <c r="AK6" s="104"/>
      <c r="AL6" s="102" t="s">
        <v>82</v>
      </c>
      <c r="AM6" s="103"/>
      <c r="AN6" s="104"/>
      <c r="AO6" s="90"/>
    </row>
    <row r="7" spans="1:42" ht="26.25" customHeight="1" x14ac:dyDescent="0.25">
      <c r="A7" s="95"/>
      <c r="B7" s="120"/>
      <c r="C7" s="108"/>
      <c r="D7" s="47" t="s">
        <v>6</v>
      </c>
      <c r="E7" s="47" t="s">
        <v>65</v>
      </c>
      <c r="F7" s="47" t="s">
        <v>6</v>
      </c>
      <c r="G7" s="47" t="s">
        <v>65</v>
      </c>
      <c r="H7" s="47" t="s">
        <v>6</v>
      </c>
      <c r="I7" s="47" t="s">
        <v>65</v>
      </c>
      <c r="J7" s="3" t="s">
        <v>6</v>
      </c>
      <c r="K7" s="3" t="s">
        <v>65</v>
      </c>
      <c r="L7" s="3" t="s">
        <v>7</v>
      </c>
      <c r="M7" s="3" t="s">
        <v>65</v>
      </c>
      <c r="N7" s="3" t="s">
        <v>6</v>
      </c>
      <c r="O7" s="3" t="s">
        <v>65</v>
      </c>
      <c r="P7" s="3" t="s">
        <v>6</v>
      </c>
      <c r="Q7" s="3" t="s">
        <v>65</v>
      </c>
      <c r="R7" s="3" t="s">
        <v>6</v>
      </c>
      <c r="S7" s="3" t="s">
        <v>65</v>
      </c>
      <c r="T7" s="3" t="s">
        <v>6</v>
      </c>
      <c r="U7" s="3" t="s">
        <v>65</v>
      </c>
      <c r="V7" s="3" t="s">
        <v>6</v>
      </c>
      <c r="W7" s="3" t="s">
        <v>65</v>
      </c>
      <c r="X7" s="95"/>
      <c r="Y7" s="108"/>
      <c r="Z7" s="3" t="s">
        <v>6</v>
      </c>
      <c r="AA7" s="3" t="s">
        <v>8</v>
      </c>
      <c r="AB7" s="3" t="s">
        <v>56</v>
      </c>
      <c r="AC7" s="47" t="s">
        <v>6</v>
      </c>
      <c r="AD7" s="47" t="s">
        <v>8</v>
      </c>
      <c r="AE7" s="47" t="s">
        <v>56</v>
      </c>
      <c r="AF7" s="3" t="s">
        <v>7</v>
      </c>
      <c r="AG7" s="3" t="s">
        <v>8</v>
      </c>
      <c r="AH7" s="3" t="s">
        <v>56</v>
      </c>
      <c r="AI7" s="75" t="s">
        <v>6</v>
      </c>
      <c r="AJ7" s="75" t="s">
        <v>8</v>
      </c>
      <c r="AK7" s="75" t="s">
        <v>56</v>
      </c>
      <c r="AL7" s="75" t="s">
        <v>84</v>
      </c>
      <c r="AM7" s="75" t="s">
        <v>8</v>
      </c>
      <c r="AN7" s="75" t="s">
        <v>56</v>
      </c>
    </row>
    <row r="8" spans="1:42" ht="15" customHeight="1" x14ac:dyDescent="0.25">
      <c r="A8" s="4">
        <v>1</v>
      </c>
      <c r="B8" s="4" t="s">
        <v>9</v>
      </c>
      <c r="C8" s="4">
        <f>20+(20/100*30)</f>
        <v>26</v>
      </c>
      <c r="D8" s="5">
        <v>1</v>
      </c>
      <c r="E8" s="5">
        <f>D8*C8</f>
        <v>26</v>
      </c>
      <c r="F8" s="5">
        <v>1</v>
      </c>
      <c r="G8" s="5">
        <v>26</v>
      </c>
      <c r="H8" s="5">
        <v>1</v>
      </c>
      <c r="I8" s="5">
        <f>H8*C8</f>
        <v>26</v>
      </c>
      <c r="J8" s="5">
        <v>1</v>
      </c>
      <c r="K8" s="5">
        <f>J8*C8</f>
        <v>26</v>
      </c>
      <c r="L8" s="5">
        <v>1</v>
      </c>
      <c r="M8" s="5">
        <f>L8*C8</f>
        <v>26</v>
      </c>
      <c r="N8" s="5">
        <v>1</v>
      </c>
      <c r="O8" s="5">
        <f>N8*C8</f>
        <v>26</v>
      </c>
      <c r="P8" s="5">
        <v>1</v>
      </c>
      <c r="Q8" s="5">
        <f>P8*C8</f>
        <v>26</v>
      </c>
      <c r="R8" s="5">
        <v>1</v>
      </c>
      <c r="S8" s="5">
        <f>R8*C8</f>
        <v>26</v>
      </c>
      <c r="T8" s="5">
        <v>1</v>
      </c>
      <c r="U8" s="5">
        <f>T8*C8</f>
        <v>26</v>
      </c>
      <c r="V8" s="5">
        <v>1</v>
      </c>
      <c r="W8" s="5">
        <f>V8*C8</f>
        <v>26</v>
      </c>
      <c r="X8" s="4" t="s">
        <v>9</v>
      </c>
      <c r="Y8" s="4">
        <f>20+(20/100*35)</f>
        <v>27</v>
      </c>
      <c r="Z8" s="4">
        <v>8</v>
      </c>
      <c r="AA8" s="6">
        <f>Y8*Z8</f>
        <v>216</v>
      </c>
      <c r="AB8" s="91" t="str">
        <f>6&amp;" თვე"</f>
        <v>6 თვე</v>
      </c>
      <c r="AC8" s="4">
        <v>4</v>
      </c>
      <c r="AD8" s="6">
        <f>AC8*Y8</f>
        <v>108</v>
      </c>
      <c r="AE8" s="91" t="s">
        <v>57</v>
      </c>
      <c r="AF8" s="4">
        <v>3</v>
      </c>
      <c r="AG8" s="6">
        <f>AF8*Y8</f>
        <v>81</v>
      </c>
      <c r="AH8" s="91" t="s">
        <v>10</v>
      </c>
      <c r="AI8" s="59">
        <v>2</v>
      </c>
      <c r="AJ8" s="59">
        <f>AI8*Y8</f>
        <v>54</v>
      </c>
      <c r="AK8" s="91" t="s">
        <v>68</v>
      </c>
      <c r="AL8" s="59">
        <v>1</v>
      </c>
      <c r="AM8" s="59">
        <f>AL8*Y8</f>
        <v>27</v>
      </c>
      <c r="AN8" s="91" t="s">
        <v>85</v>
      </c>
    </row>
    <row r="9" spans="1:42" x14ac:dyDescent="0.25">
      <c r="A9" s="4">
        <v>2</v>
      </c>
      <c r="B9" s="4" t="s">
        <v>11</v>
      </c>
      <c r="C9" s="4">
        <f>C8</f>
        <v>26</v>
      </c>
      <c r="D9" s="5"/>
      <c r="E9" s="5"/>
      <c r="F9" s="5"/>
      <c r="G9" s="5"/>
      <c r="H9" s="5"/>
      <c r="I9" s="5"/>
      <c r="J9" s="4"/>
      <c r="K9" s="5"/>
      <c r="L9" s="4">
        <v>1</v>
      </c>
      <c r="M9" s="5">
        <f>L9*C9</f>
        <v>26</v>
      </c>
      <c r="N9" s="4">
        <v>1</v>
      </c>
      <c r="O9" s="5">
        <f>N9*C9</f>
        <v>26</v>
      </c>
      <c r="P9" s="5">
        <v>1</v>
      </c>
      <c r="Q9" s="5">
        <f>P9*C9</f>
        <v>26</v>
      </c>
      <c r="R9" s="5">
        <v>1</v>
      </c>
      <c r="S9" s="5">
        <f>R9*C9</f>
        <v>26</v>
      </c>
      <c r="T9" s="5">
        <v>1</v>
      </c>
      <c r="U9" s="5">
        <f>T9*C9</f>
        <v>26</v>
      </c>
      <c r="V9" s="5">
        <v>1</v>
      </c>
      <c r="W9" s="5">
        <f>V9*C9</f>
        <v>26</v>
      </c>
      <c r="X9" s="4" t="s">
        <v>11</v>
      </c>
      <c r="Y9" s="4">
        <f>Y8</f>
        <v>27</v>
      </c>
      <c r="Z9" s="4"/>
      <c r="AA9" s="6"/>
      <c r="AB9" s="92"/>
      <c r="AC9" s="73"/>
      <c r="AD9" s="73"/>
      <c r="AE9" s="92"/>
      <c r="AF9" s="4"/>
      <c r="AG9" s="4"/>
      <c r="AH9" s="92"/>
      <c r="AI9" s="59">
        <v>0.5</v>
      </c>
      <c r="AJ9" s="59">
        <f>AI9*Y9</f>
        <v>13.5</v>
      </c>
      <c r="AK9" s="92"/>
      <c r="AL9" s="59"/>
      <c r="AM9" s="59"/>
      <c r="AN9" s="92"/>
    </row>
    <row r="10" spans="1:42" x14ac:dyDescent="0.25">
      <c r="A10" s="4">
        <v>3</v>
      </c>
      <c r="B10" s="4" t="s">
        <v>12</v>
      </c>
      <c r="C10" s="4">
        <v>15</v>
      </c>
      <c r="D10" s="5"/>
      <c r="E10" s="5"/>
      <c r="F10" s="5"/>
      <c r="G10" s="5"/>
      <c r="H10" s="5"/>
      <c r="I10" s="5"/>
      <c r="J10" s="4"/>
      <c r="K10" s="5"/>
      <c r="L10" s="4">
        <v>0.5</v>
      </c>
      <c r="M10" s="5">
        <f>C10*L10</f>
        <v>7.5</v>
      </c>
      <c r="N10" s="4"/>
      <c r="O10" s="5"/>
      <c r="P10" s="5"/>
      <c r="Q10" s="5"/>
      <c r="R10" s="5"/>
      <c r="S10" s="5"/>
      <c r="T10" s="5"/>
      <c r="U10" s="5"/>
      <c r="V10" s="5"/>
      <c r="W10" s="5"/>
      <c r="X10" s="4" t="s">
        <v>12</v>
      </c>
      <c r="Y10" s="4">
        <v>15</v>
      </c>
      <c r="Z10" s="4"/>
      <c r="AA10" s="6"/>
      <c r="AB10" s="92"/>
      <c r="AC10" s="73"/>
      <c r="AD10" s="73"/>
      <c r="AE10" s="92"/>
      <c r="AF10" s="4"/>
      <c r="AG10" s="4"/>
      <c r="AH10" s="92"/>
      <c r="AI10" s="59"/>
      <c r="AJ10" s="59"/>
      <c r="AK10" s="92"/>
      <c r="AL10" s="59"/>
      <c r="AM10" s="59"/>
      <c r="AN10" s="92"/>
    </row>
    <row r="11" spans="1:42" x14ac:dyDescent="0.25">
      <c r="A11" s="4">
        <v>4</v>
      </c>
      <c r="B11" s="4" t="s">
        <v>13</v>
      </c>
      <c r="C11" s="4">
        <v>20</v>
      </c>
      <c r="D11" s="5">
        <v>1</v>
      </c>
      <c r="E11" s="5">
        <f>D11*C11</f>
        <v>20</v>
      </c>
      <c r="F11" s="5"/>
      <c r="G11" s="5"/>
      <c r="H11" s="5"/>
      <c r="I11" s="5"/>
      <c r="J11" s="4">
        <v>1</v>
      </c>
      <c r="K11" s="5">
        <f>J11*C11</f>
        <v>20</v>
      </c>
      <c r="L11" s="4">
        <v>1</v>
      </c>
      <c r="M11" s="5">
        <f>L11*C11</f>
        <v>20</v>
      </c>
      <c r="N11" s="4">
        <v>1</v>
      </c>
      <c r="O11" s="5">
        <f>N11*C11</f>
        <v>20</v>
      </c>
      <c r="P11" s="5">
        <v>1</v>
      </c>
      <c r="Q11" s="5">
        <f>P11*C11</f>
        <v>20</v>
      </c>
      <c r="R11" s="5">
        <v>1</v>
      </c>
      <c r="S11" s="5">
        <f>R11*C11</f>
        <v>20</v>
      </c>
      <c r="T11" s="5">
        <v>1</v>
      </c>
      <c r="U11" s="5">
        <f>T11*C11</f>
        <v>20</v>
      </c>
      <c r="V11" s="5">
        <v>1</v>
      </c>
      <c r="W11" s="5">
        <f>V11*C11</f>
        <v>20</v>
      </c>
      <c r="X11" s="4" t="s">
        <v>13</v>
      </c>
      <c r="Y11" s="4">
        <v>20</v>
      </c>
      <c r="Z11" s="4">
        <v>2</v>
      </c>
      <c r="AA11" s="6">
        <f t="shared" ref="AA11" si="0">Y11*Z11</f>
        <v>40</v>
      </c>
      <c r="AB11" s="92"/>
      <c r="AC11" s="73"/>
      <c r="AD11" s="73"/>
      <c r="AE11" s="92"/>
      <c r="AF11" s="4"/>
      <c r="AG11" s="4"/>
      <c r="AH11" s="92"/>
      <c r="AI11" s="59"/>
      <c r="AJ11" s="59"/>
      <c r="AK11" s="92"/>
      <c r="AL11" s="59"/>
      <c r="AM11" s="59"/>
      <c r="AN11" s="92"/>
    </row>
    <row r="12" spans="1:42" x14ac:dyDescent="0.25">
      <c r="A12" s="4">
        <v>5</v>
      </c>
      <c r="B12" s="4" t="s">
        <v>14</v>
      </c>
      <c r="C12" s="4">
        <v>20</v>
      </c>
      <c r="D12" s="5"/>
      <c r="E12" s="5"/>
      <c r="F12" s="5"/>
      <c r="G12" s="5"/>
      <c r="H12" s="5"/>
      <c r="I12" s="5"/>
      <c r="J12" s="4">
        <v>0.15</v>
      </c>
      <c r="K12" s="5">
        <f>J12*C12</f>
        <v>3</v>
      </c>
      <c r="L12" s="4"/>
      <c r="M12" s="5"/>
      <c r="N12" s="4"/>
      <c r="O12" s="5"/>
      <c r="P12" s="5"/>
      <c r="Q12" s="5"/>
      <c r="R12" s="5"/>
      <c r="S12" s="5"/>
      <c r="T12" s="5"/>
      <c r="U12" s="5"/>
      <c r="V12" s="5"/>
      <c r="W12" s="5"/>
      <c r="X12" s="4" t="s">
        <v>14</v>
      </c>
      <c r="Y12" s="4">
        <v>20</v>
      </c>
      <c r="Z12" s="4"/>
      <c r="AA12" s="6"/>
      <c r="AB12" s="92"/>
      <c r="AC12" s="73"/>
      <c r="AD12" s="73"/>
      <c r="AE12" s="92"/>
      <c r="AF12" s="4"/>
      <c r="AG12" s="4"/>
      <c r="AH12" s="92"/>
      <c r="AI12" s="59"/>
      <c r="AJ12" s="59"/>
      <c r="AK12" s="92"/>
      <c r="AL12" s="59"/>
      <c r="AM12" s="59"/>
      <c r="AN12" s="92"/>
    </row>
    <row r="13" spans="1:42" x14ac:dyDescent="0.25">
      <c r="A13" s="4">
        <v>6</v>
      </c>
      <c r="B13" s="4" t="s">
        <v>15</v>
      </c>
      <c r="C13" s="4">
        <v>6</v>
      </c>
      <c r="D13" s="5">
        <v>1</v>
      </c>
      <c r="E13" s="5">
        <f>D13*C13</f>
        <v>6</v>
      </c>
      <c r="F13" s="5"/>
      <c r="G13" s="5"/>
      <c r="H13" s="5"/>
      <c r="I13" s="5"/>
      <c r="J13" s="4">
        <v>1</v>
      </c>
      <c r="K13" s="5">
        <f>J13*C13</f>
        <v>6</v>
      </c>
      <c r="L13" s="4">
        <v>1</v>
      </c>
      <c r="M13" s="5">
        <f>L13*C13</f>
        <v>6</v>
      </c>
      <c r="N13" s="4">
        <v>1</v>
      </c>
      <c r="O13" s="5">
        <f>N13*C13</f>
        <v>6</v>
      </c>
      <c r="P13" s="5">
        <v>1</v>
      </c>
      <c r="Q13" s="5">
        <f>P13*C13</f>
        <v>6</v>
      </c>
      <c r="R13" s="5">
        <v>1</v>
      </c>
      <c r="S13" s="5">
        <f>R13*C13</f>
        <v>6</v>
      </c>
      <c r="T13" s="5">
        <v>1</v>
      </c>
      <c r="U13" s="5">
        <f>T13*C13</f>
        <v>6</v>
      </c>
      <c r="V13" s="5"/>
      <c r="W13" s="5"/>
      <c r="X13" s="4" t="s">
        <v>15</v>
      </c>
      <c r="Y13" s="4">
        <v>6</v>
      </c>
      <c r="Z13" s="4">
        <v>3</v>
      </c>
      <c r="AA13" s="6">
        <f>Y13*Z13</f>
        <v>18</v>
      </c>
      <c r="AB13" s="92"/>
      <c r="AC13" s="73"/>
      <c r="AD13" s="73"/>
      <c r="AE13" s="92"/>
      <c r="AF13" s="4"/>
      <c r="AG13" s="4"/>
      <c r="AH13" s="92"/>
      <c r="AI13" s="59">
        <v>1</v>
      </c>
      <c r="AJ13" s="59">
        <f>AI13*Y13</f>
        <v>6</v>
      </c>
      <c r="AK13" s="92"/>
      <c r="AL13" s="59"/>
      <c r="AM13" s="59"/>
      <c r="AN13" s="92"/>
      <c r="AP13" s="1" t="s">
        <v>89</v>
      </c>
    </row>
    <row r="14" spans="1:42" x14ac:dyDescent="0.25">
      <c r="A14" s="4">
        <v>7</v>
      </c>
      <c r="B14" s="4" t="s">
        <v>16</v>
      </c>
      <c r="C14" s="4">
        <v>6</v>
      </c>
      <c r="D14" s="5"/>
      <c r="E14" s="5"/>
      <c r="F14" s="5"/>
      <c r="G14" s="5"/>
      <c r="H14" s="5"/>
      <c r="I14" s="5"/>
      <c r="J14" s="4"/>
      <c r="K14" s="5"/>
      <c r="L14" s="4"/>
      <c r="M14" s="5"/>
      <c r="N14" s="4"/>
      <c r="O14" s="5"/>
      <c r="P14" s="5"/>
      <c r="Q14" s="5"/>
      <c r="R14" s="5"/>
      <c r="S14" s="5"/>
      <c r="T14" s="5"/>
      <c r="U14" s="5"/>
      <c r="V14" s="5"/>
      <c r="W14" s="5"/>
      <c r="X14" s="4" t="s">
        <v>16</v>
      </c>
      <c r="Y14" s="4">
        <v>6</v>
      </c>
      <c r="Z14" s="4">
        <v>1</v>
      </c>
      <c r="AA14" s="6">
        <f>Y14*Z14</f>
        <v>6</v>
      </c>
      <c r="AB14" s="92"/>
      <c r="AC14" s="73"/>
      <c r="AD14" s="73"/>
      <c r="AE14" s="92"/>
      <c r="AF14" s="4"/>
      <c r="AG14" s="4"/>
      <c r="AH14" s="92"/>
      <c r="AI14" s="59"/>
      <c r="AJ14" s="59"/>
      <c r="AK14" s="92"/>
      <c r="AL14" s="59"/>
      <c r="AM14" s="59"/>
      <c r="AN14" s="92"/>
    </row>
    <row r="15" spans="1:42" x14ac:dyDescent="0.25">
      <c r="A15" s="4">
        <v>8</v>
      </c>
      <c r="B15" s="4" t="s">
        <v>71</v>
      </c>
      <c r="C15" s="4">
        <v>3</v>
      </c>
      <c r="D15" s="5"/>
      <c r="E15" s="5"/>
      <c r="F15" s="5"/>
      <c r="G15" s="5"/>
      <c r="H15" s="5">
        <v>1</v>
      </c>
      <c r="I15" s="5">
        <f>H15*C15</f>
        <v>3</v>
      </c>
      <c r="J15" s="4">
        <v>1</v>
      </c>
      <c r="K15" s="5">
        <f>J15*C15</f>
        <v>3</v>
      </c>
      <c r="L15" s="4">
        <v>0.25</v>
      </c>
      <c r="M15" s="5">
        <f>L15*C15</f>
        <v>0.75</v>
      </c>
      <c r="N15" s="4">
        <v>0.25</v>
      </c>
      <c r="O15" s="5">
        <f>N15*C15</f>
        <v>0.75</v>
      </c>
      <c r="P15" s="5">
        <v>0.25</v>
      </c>
      <c r="Q15" s="5">
        <f>P15*C15</f>
        <v>0.75</v>
      </c>
      <c r="R15" s="5">
        <v>0.25</v>
      </c>
      <c r="S15" s="5">
        <f>R15*C15</f>
        <v>0.75</v>
      </c>
      <c r="T15" s="5">
        <v>0.25</v>
      </c>
      <c r="U15" s="5">
        <f>T15*C15</f>
        <v>0.75</v>
      </c>
      <c r="V15" s="5">
        <v>0.25</v>
      </c>
      <c r="W15" s="5">
        <f>V15*C15</f>
        <v>0.75</v>
      </c>
      <c r="X15" s="4" t="s">
        <v>17</v>
      </c>
      <c r="Y15" s="4">
        <v>3</v>
      </c>
      <c r="Z15" s="6"/>
      <c r="AA15" s="6"/>
      <c r="AB15" s="92"/>
      <c r="AC15" s="73"/>
      <c r="AD15" s="73"/>
      <c r="AE15" s="92"/>
      <c r="AF15" s="4"/>
      <c r="AG15" s="4"/>
      <c r="AH15" s="92"/>
      <c r="AI15" s="59"/>
      <c r="AJ15" s="59"/>
      <c r="AK15" s="92"/>
      <c r="AL15" s="59"/>
      <c r="AM15" s="59"/>
      <c r="AN15" s="92"/>
    </row>
    <row r="16" spans="1:42" x14ac:dyDescent="0.25">
      <c r="A16" s="4">
        <v>9</v>
      </c>
      <c r="B16" s="4" t="s">
        <v>18</v>
      </c>
      <c r="C16" s="4">
        <v>0</v>
      </c>
      <c r="D16" s="5">
        <v>1</v>
      </c>
      <c r="E16" s="5">
        <v>0</v>
      </c>
      <c r="F16" s="5"/>
      <c r="G16" s="5"/>
      <c r="H16" s="66"/>
      <c r="I16" s="66"/>
      <c r="J16" s="4">
        <v>1</v>
      </c>
      <c r="K16" s="4">
        <f>J16*C16</f>
        <v>0</v>
      </c>
      <c r="L16" s="4"/>
      <c r="M16" s="5"/>
      <c r="N16" s="4"/>
      <c r="O16" s="5"/>
      <c r="P16" s="5"/>
      <c r="Q16" s="5"/>
      <c r="R16" s="5"/>
      <c r="S16" s="5"/>
      <c r="T16" s="5"/>
      <c r="U16" s="5"/>
      <c r="V16" s="5"/>
      <c r="W16" s="5"/>
      <c r="X16" s="4" t="s">
        <v>18</v>
      </c>
      <c r="Y16" s="4">
        <v>0</v>
      </c>
      <c r="Z16" s="4">
        <v>1</v>
      </c>
      <c r="AA16" s="6">
        <v>0</v>
      </c>
      <c r="AB16" s="92"/>
      <c r="AC16" s="73"/>
      <c r="AD16" s="73"/>
      <c r="AE16" s="92"/>
      <c r="AF16" s="4">
        <v>1</v>
      </c>
      <c r="AG16" s="4">
        <f>AF16*C16</f>
        <v>0</v>
      </c>
      <c r="AH16" s="92"/>
      <c r="AI16" s="59"/>
      <c r="AJ16" s="59"/>
      <c r="AK16" s="92"/>
      <c r="AL16" s="59"/>
      <c r="AM16" s="59"/>
      <c r="AN16" s="92"/>
    </row>
    <row r="17" spans="1:40" x14ac:dyDescent="0.25">
      <c r="A17" s="4">
        <v>10</v>
      </c>
      <c r="B17" s="4" t="s">
        <v>19</v>
      </c>
      <c r="C17" s="4">
        <v>10</v>
      </c>
      <c r="D17" s="5"/>
      <c r="E17" s="5"/>
      <c r="F17" s="5"/>
      <c r="G17" s="5"/>
      <c r="H17" s="5"/>
      <c r="I17" s="5"/>
      <c r="J17" s="4"/>
      <c r="K17" s="5"/>
      <c r="L17" s="4">
        <v>1</v>
      </c>
      <c r="M17" s="5">
        <f>L17*C17</f>
        <v>10</v>
      </c>
      <c r="N17" s="4">
        <v>1</v>
      </c>
      <c r="O17" s="5">
        <f>N17*C17</f>
        <v>10</v>
      </c>
      <c r="P17" s="5">
        <v>1</v>
      </c>
      <c r="Q17" s="5">
        <f>P17*C17</f>
        <v>10</v>
      </c>
      <c r="R17" s="5">
        <v>1</v>
      </c>
      <c r="S17" s="5">
        <f>R17*C17</f>
        <v>10</v>
      </c>
      <c r="T17" s="5">
        <v>1</v>
      </c>
      <c r="U17" s="5">
        <f>T17*C17</f>
        <v>10</v>
      </c>
      <c r="V17" s="5">
        <v>1</v>
      </c>
      <c r="W17" s="5">
        <f>V17*C17</f>
        <v>10</v>
      </c>
      <c r="X17" s="4" t="s">
        <v>19</v>
      </c>
      <c r="Y17" s="4">
        <v>10</v>
      </c>
      <c r="Z17" s="4"/>
      <c r="AA17" s="6"/>
      <c r="AB17" s="92"/>
      <c r="AC17" s="73"/>
      <c r="AD17" s="73"/>
      <c r="AE17" s="92"/>
      <c r="AF17" s="4"/>
      <c r="AG17" s="4"/>
      <c r="AH17" s="92"/>
      <c r="AI17" s="59"/>
      <c r="AJ17" s="59"/>
      <c r="AK17" s="92"/>
      <c r="AL17" s="59"/>
      <c r="AM17" s="59"/>
      <c r="AN17" s="92"/>
    </row>
    <row r="18" spans="1:40" x14ac:dyDescent="0.25">
      <c r="A18" s="4">
        <v>11</v>
      </c>
      <c r="B18" s="4" t="s">
        <v>20</v>
      </c>
      <c r="C18" s="4">
        <v>20</v>
      </c>
      <c r="D18" s="5"/>
      <c r="E18" s="5"/>
      <c r="F18" s="5"/>
      <c r="G18" s="5"/>
      <c r="H18" s="5"/>
      <c r="I18" s="5"/>
      <c r="J18" s="4"/>
      <c r="K18" s="5"/>
      <c r="L18" s="4">
        <v>1</v>
      </c>
      <c r="M18" s="5">
        <f>L18*C18</f>
        <v>20</v>
      </c>
      <c r="N18" s="4">
        <v>1</v>
      </c>
      <c r="O18" s="5">
        <f>N18*C18</f>
        <v>20</v>
      </c>
      <c r="P18" s="5"/>
      <c r="Q18" s="5"/>
      <c r="R18" s="5">
        <v>1</v>
      </c>
      <c r="S18" s="5">
        <f>R18*C18</f>
        <v>20</v>
      </c>
      <c r="T18" s="5">
        <v>0.5</v>
      </c>
      <c r="U18" s="5">
        <f>T18*C18</f>
        <v>10</v>
      </c>
      <c r="V18" s="5"/>
      <c r="W18" s="5"/>
      <c r="X18" s="4" t="s">
        <v>20</v>
      </c>
      <c r="Y18" s="4">
        <v>20</v>
      </c>
      <c r="Z18" s="4"/>
      <c r="AA18" s="6"/>
      <c r="AB18" s="92"/>
      <c r="AC18" s="73"/>
      <c r="AD18" s="73"/>
      <c r="AE18" s="92"/>
      <c r="AF18" s="4"/>
      <c r="AG18" s="4"/>
      <c r="AH18" s="92"/>
      <c r="AI18" s="59"/>
      <c r="AJ18" s="59"/>
      <c r="AK18" s="92"/>
      <c r="AL18" s="59"/>
      <c r="AM18" s="59"/>
      <c r="AN18" s="92"/>
    </row>
    <row r="19" spans="1:40" x14ac:dyDescent="0.25">
      <c r="A19" s="4">
        <v>12</v>
      </c>
      <c r="B19" s="4" t="s">
        <v>21</v>
      </c>
      <c r="C19" s="4">
        <v>10</v>
      </c>
      <c r="D19" s="5"/>
      <c r="E19" s="5"/>
      <c r="F19" s="5"/>
      <c r="G19" s="5"/>
      <c r="H19" s="5"/>
      <c r="I19" s="5"/>
      <c r="J19" s="4"/>
      <c r="K19" s="5"/>
      <c r="L19" s="4">
        <v>1</v>
      </c>
      <c r="M19" s="5">
        <f>L19*C19</f>
        <v>10</v>
      </c>
      <c r="N19" s="4"/>
      <c r="O19" s="5"/>
      <c r="P19" s="5"/>
      <c r="Q19" s="5"/>
      <c r="R19" s="5">
        <v>1</v>
      </c>
      <c r="S19" s="5">
        <f>R19*C19</f>
        <v>10</v>
      </c>
      <c r="T19" s="5"/>
      <c r="U19" s="5"/>
      <c r="V19" s="5"/>
      <c r="W19" s="5"/>
      <c r="X19" s="4" t="s">
        <v>21</v>
      </c>
      <c r="Y19" s="4">
        <v>10</v>
      </c>
      <c r="Z19" s="4"/>
      <c r="AA19" s="6"/>
      <c r="AB19" s="92"/>
      <c r="AC19" s="73"/>
      <c r="AD19" s="73"/>
      <c r="AE19" s="92"/>
      <c r="AF19" s="4"/>
      <c r="AG19" s="4"/>
      <c r="AH19" s="92"/>
      <c r="AI19" s="59"/>
      <c r="AJ19" s="59"/>
      <c r="AK19" s="92"/>
      <c r="AL19" s="59"/>
      <c r="AM19" s="59"/>
      <c r="AN19" s="92"/>
    </row>
    <row r="20" spans="1:40" x14ac:dyDescent="0.25">
      <c r="A20" s="4">
        <v>13</v>
      </c>
      <c r="B20" s="4" t="s">
        <v>22</v>
      </c>
      <c r="C20" s="4">
        <v>12</v>
      </c>
      <c r="D20" s="5"/>
      <c r="E20" s="5"/>
      <c r="F20" s="5"/>
      <c r="G20" s="5"/>
      <c r="H20" s="5"/>
      <c r="I20" s="5"/>
      <c r="J20" s="4"/>
      <c r="K20" s="5"/>
      <c r="L20" s="4">
        <v>1</v>
      </c>
      <c r="M20" s="5">
        <f>L20*C20</f>
        <v>12</v>
      </c>
      <c r="N20" s="4"/>
      <c r="O20" s="5"/>
      <c r="P20" s="5"/>
      <c r="Q20" s="5"/>
      <c r="R20" s="5">
        <v>1</v>
      </c>
      <c r="S20" s="5">
        <f>R20*C20</f>
        <v>12</v>
      </c>
      <c r="T20" s="5">
        <v>0.5</v>
      </c>
      <c r="U20" s="5">
        <f>T20*C20</f>
        <v>6</v>
      </c>
      <c r="V20" s="5"/>
      <c r="W20" s="5"/>
      <c r="X20" s="4" t="s">
        <v>22</v>
      </c>
      <c r="Y20" s="4">
        <v>12</v>
      </c>
      <c r="Z20" s="4"/>
      <c r="AA20" s="6"/>
      <c r="AB20" s="92"/>
      <c r="AC20" s="73"/>
      <c r="AD20" s="73"/>
      <c r="AE20" s="92"/>
      <c r="AF20" s="4"/>
      <c r="AG20" s="4"/>
      <c r="AH20" s="92"/>
      <c r="AI20" s="59"/>
      <c r="AJ20" s="59"/>
      <c r="AK20" s="92"/>
      <c r="AL20" s="59"/>
      <c r="AM20" s="59"/>
      <c r="AN20" s="92"/>
    </row>
    <row r="21" spans="1:40" ht="26.25" x14ac:dyDescent="0.25">
      <c r="A21" s="4">
        <v>14</v>
      </c>
      <c r="B21" s="5" t="s">
        <v>23</v>
      </c>
      <c r="C21" s="4">
        <v>15</v>
      </c>
      <c r="D21" s="5"/>
      <c r="E21" s="5"/>
      <c r="F21" s="5"/>
      <c r="G21" s="5"/>
      <c r="H21" s="5"/>
      <c r="I21" s="5"/>
      <c r="J21" s="4"/>
      <c r="K21" s="5"/>
      <c r="L21" s="4">
        <v>0.9</v>
      </c>
      <c r="M21" s="5">
        <f>L21*C21</f>
        <v>13.5</v>
      </c>
      <c r="N21" s="4">
        <v>1</v>
      </c>
      <c r="O21" s="5">
        <f>N21*C21</f>
        <v>15</v>
      </c>
      <c r="P21" s="5"/>
      <c r="Q21" s="5"/>
      <c r="R21" s="5"/>
      <c r="S21" s="5"/>
      <c r="T21" s="5"/>
      <c r="U21" s="5"/>
      <c r="V21" s="5"/>
      <c r="W21" s="5"/>
      <c r="X21" s="4" t="s">
        <v>23</v>
      </c>
      <c r="Y21" s="4">
        <v>15</v>
      </c>
      <c r="Z21" s="4"/>
      <c r="AA21" s="6"/>
      <c r="AB21" s="92"/>
      <c r="AC21" s="73"/>
      <c r="AD21" s="73"/>
      <c r="AE21" s="92"/>
      <c r="AF21" s="4"/>
      <c r="AG21" s="4"/>
      <c r="AH21" s="92"/>
      <c r="AI21" s="59"/>
      <c r="AJ21" s="59"/>
      <c r="AK21" s="92"/>
      <c r="AL21" s="59"/>
      <c r="AM21" s="59"/>
      <c r="AN21" s="92"/>
    </row>
    <row r="22" spans="1:40" ht="27" customHeight="1" x14ac:dyDescent="0.25">
      <c r="A22" s="4">
        <v>15</v>
      </c>
      <c r="B22" s="5" t="s">
        <v>24</v>
      </c>
      <c r="C22" s="4">
        <v>32</v>
      </c>
      <c r="D22" s="5"/>
      <c r="E22" s="5"/>
      <c r="F22" s="5"/>
      <c r="G22" s="5"/>
      <c r="H22" s="5"/>
      <c r="I22" s="5"/>
      <c r="J22" s="4"/>
      <c r="K22" s="5"/>
      <c r="L22" s="4"/>
      <c r="M22" s="5"/>
      <c r="N22" s="4"/>
      <c r="O22" s="5"/>
      <c r="P22" s="4"/>
      <c r="Q22" s="5"/>
      <c r="R22" s="4"/>
      <c r="S22" s="5"/>
      <c r="T22" s="4"/>
      <c r="U22" s="5"/>
      <c r="V22" s="4"/>
      <c r="W22" s="5"/>
      <c r="X22" s="4" t="s">
        <v>24</v>
      </c>
      <c r="Y22" s="4">
        <v>32</v>
      </c>
      <c r="Z22" s="4">
        <v>3</v>
      </c>
      <c r="AA22" s="4">
        <f>Y22*Z22</f>
        <v>96</v>
      </c>
      <c r="AB22" s="92"/>
      <c r="AC22" s="73"/>
      <c r="AD22" s="73"/>
      <c r="AE22" s="92"/>
      <c r="AF22" s="4">
        <v>3</v>
      </c>
      <c r="AG22" s="4">
        <f>Y22*AF22</f>
        <v>96</v>
      </c>
      <c r="AH22" s="92"/>
      <c r="AI22" s="59">
        <v>3</v>
      </c>
      <c r="AJ22" s="59">
        <f>AI22*Y22</f>
        <v>96</v>
      </c>
      <c r="AK22" s="92"/>
      <c r="AL22" s="59"/>
      <c r="AM22" s="59"/>
      <c r="AN22" s="92"/>
    </row>
    <row r="23" spans="1:40" x14ac:dyDescent="0.25">
      <c r="A23" s="4">
        <v>16</v>
      </c>
      <c r="B23" s="4" t="s">
        <v>25</v>
      </c>
      <c r="C23" s="4">
        <v>6</v>
      </c>
      <c r="D23" s="5"/>
      <c r="E23" s="5"/>
      <c r="F23" s="5"/>
      <c r="G23" s="5"/>
      <c r="H23" s="5"/>
      <c r="I23" s="5"/>
      <c r="J23" s="4"/>
      <c r="K23" s="5"/>
      <c r="L23" s="4"/>
      <c r="M23" s="5"/>
      <c r="N23" s="4"/>
      <c r="O23" s="5"/>
      <c r="P23" s="4"/>
      <c r="Q23" s="5"/>
      <c r="R23" s="4"/>
      <c r="S23" s="5"/>
      <c r="T23" s="4"/>
      <c r="U23" s="5"/>
      <c r="V23" s="4"/>
      <c r="W23" s="5"/>
      <c r="X23" s="4" t="s">
        <v>25</v>
      </c>
      <c r="Y23" s="4">
        <v>6</v>
      </c>
      <c r="Z23" s="4"/>
      <c r="AA23" s="4"/>
      <c r="AB23" s="92"/>
      <c r="AC23" s="73"/>
      <c r="AD23" s="73"/>
      <c r="AE23" s="92"/>
      <c r="AF23" s="4"/>
      <c r="AG23" s="4"/>
      <c r="AH23" s="92"/>
      <c r="AI23" s="59"/>
      <c r="AJ23" s="59"/>
      <c r="AK23" s="92"/>
      <c r="AL23" s="59"/>
      <c r="AM23" s="59"/>
      <c r="AN23" s="92"/>
    </row>
    <row r="24" spans="1:40" x14ac:dyDescent="0.25">
      <c r="A24" s="4">
        <v>17</v>
      </c>
      <c r="B24" s="4" t="s">
        <v>26</v>
      </c>
      <c r="C24" s="4">
        <v>8</v>
      </c>
      <c r="D24" s="5"/>
      <c r="E24" s="5"/>
      <c r="F24" s="5"/>
      <c r="G24" s="5"/>
      <c r="H24" s="5"/>
      <c r="I24" s="5"/>
      <c r="J24" s="4"/>
      <c r="K24" s="5"/>
      <c r="L24" s="4"/>
      <c r="M24" s="5"/>
      <c r="N24" s="4"/>
      <c r="O24" s="5"/>
      <c r="P24" s="4"/>
      <c r="Q24" s="5"/>
      <c r="R24" s="4"/>
      <c r="S24" s="5"/>
      <c r="T24" s="4"/>
      <c r="U24" s="5"/>
      <c r="V24" s="4"/>
      <c r="W24" s="5"/>
      <c r="X24" s="4" t="s">
        <v>26</v>
      </c>
      <c r="Y24" s="4">
        <v>8</v>
      </c>
      <c r="Z24" s="4"/>
      <c r="AA24" s="4"/>
      <c r="AB24" s="92"/>
      <c r="AC24" s="73"/>
      <c r="AD24" s="73"/>
      <c r="AE24" s="92"/>
      <c r="AF24" s="4"/>
      <c r="AG24" s="4"/>
      <c r="AH24" s="92"/>
      <c r="AI24" s="59"/>
      <c r="AJ24" s="59"/>
      <c r="AK24" s="92"/>
      <c r="AL24" s="59"/>
      <c r="AM24" s="59"/>
      <c r="AN24" s="92"/>
    </row>
    <row r="25" spans="1:40" x14ac:dyDescent="0.25">
      <c r="A25" s="4">
        <v>18</v>
      </c>
      <c r="B25" s="4" t="s">
        <v>27</v>
      </c>
      <c r="C25" s="4">
        <v>6</v>
      </c>
      <c r="D25" s="5"/>
      <c r="E25" s="5"/>
      <c r="F25" s="5"/>
      <c r="G25" s="5"/>
      <c r="H25" s="5"/>
      <c r="I25" s="5"/>
      <c r="J25" s="4"/>
      <c r="K25" s="5"/>
      <c r="L25" s="4"/>
      <c r="M25" s="5"/>
      <c r="N25" s="4"/>
      <c r="O25" s="5"/>
      <c r="P25" s="4"/>
      <c r="Q25" s="5"/>
      <c r="R25" s="4"/>
      <c r="S25" s="5"/>
      <c r="T25" s="4"/>
      <c r="U25" s="5"/>
      <c r="V25" s="4"/>
      <c r="W25" s="5"/>
      <c r="X25" s="4" t="s">
        <v>27</v>
      </c>
      <c r="Y25" s="4">
        <v>6</v>
      </c>
      <c r="Z25" s="4"/>
      <c r="AA25" s="4"/>
      <c r="AB25" s="92"/>
      <c r="AC25" s="73"/>
      <c r="AD25" s="73"/>
      <c r="AE25" s="92"/>
      <c r="AF25" s="4"/>
      <c r="AG25" s="4"/>
      <c r="AH25" s="92"/>
      <c r="AI25" s="59"/>
      <c r="AJ25" s="59"/>
      <c r="AK25" s="92"/>
      <c r="AL25" s="59"/>
      <c r="AM25" s="59"/>
      <c r="AN25" s="92"/>
    </row>
    <row r="26" spans="1:40" x14ac:dyDescent="0.25">
      <c r="A26" s="4">
        <v>19</v>
      </c>
      <c r="B26" s="4" t="s">
        <v>28</v>
      </c>
      <c r="C26" s="4">
        <v>5</v>
      </c>
      <c r="D26" s="5"/>
      <c r="E26" s="5"/>
      <c r="F26" s="5"/>
      <c r="G26" s="5"/>
      <c r="H26" s="5"/>
      <c r="I26" s="5"/>
      <c r="J26" s="4"/>
      <c r="K26" s="5"/>
      <c r="L26" s="4"/>
      <c r="M26" s="5"/>
      <c r="N26" s="4"/>
      <c r="O26" s="5"/>
      <c r="P26" s="4"/>
      <c r="Q26" s="5"/>
      <c r="R26" s="4"/>
      <c r="S26" s="5"/>
      <c r="T26" s="4"/>
      <c r="U26" s="5"/>
      <c r="V26" s="4"/>
      <c r="W26" s="5"/>
      <c r="X26" s="4" t="s">
        <v>28</v>
      </c>
      <c r="Y26" s="4">
        <v>5</v>
      </c>
      <c r="Z26" s="4">
        <v>1.5</v>
      </c>
      <c r="AA26" s="4">
        <f>Y26*Z26</f>
        <v>7.5</v>
      </c>
      <c r="AB26" s="92"/>
      <c r="AC26" s="73"/>
      <c r="AD26" s="73"/>
      <c r="AE26" s="92"/>
      <c r="AF26" s="4"/>
      <c r="AG26" s="4"/>
      <c r="AH26" s="92"/>
      <c r="AI26" s="59"/>
      <c r="AJ26" s="59"/>
      <c r="AK26" s="92"/>
      <c r="AL26" s="59"/>
      <c r="AM26" s="59"/>
      <c r="AN26" s="92"/>
    </row>
    <row r="27" spans="1:40" x14ac:dyDescent="0.25">
      <c r="A27" s="4">
        <v>20</v>
      </c>
      <c r="B27" s="4" t="s">
        <v>29</v>
      </c>
      <c r="C27" s="4">
        <v>8</v>
      </c>
      <c r="D27" s="4">
        <v>1</v>
      </c>
      <c r="E27" s="4">
        <v>0</v>
      </c>
      <c r="F27" s="4"/>
      <c r="G27" s="4"/>
      <c r="H27" s="4"/>
      <c r="I27" s="4"/>
      <c r="J27" s="4">
        <v>1</v>
      </c>
      <c r="K27" s="4">
        <v>0</v>
      </c>
      <c r="L27" s="4"/>
      <c r="M27" s="5"/>
      <c r="N27" s="4"/>
      <c r="O27" s="5"/>
      <c r="P27" s="4"/>
      <c r="Q27" s="5"/>
      <c r="R27" s="4"/>
      <c r="S27" s="5"/>
      <c r="T27" s="4"/>
      <c r="U27" s="5"/>
      <c r="V27" s="67"/>
      <c r="W27" s="66"/>
      <c r="X27" s="4" t="s">
        <v>29</v>
      </c>
      <c r="Y27" s="4">
        <v>8</v>
      </c>
      <c r="Z27" s="4"/>
      <c r="AA27" s="6"/>
      <c r="AB27" s="92"/>
      <c r="AC27" s="73"/>
      <c r="AD27" s="73"/>
      <c r="AE27" s="92"/>
      <c r="AF27" s="4"/>
      <c r="AG27" s="4"/>
      <c r="AH27" s="92"/>
      <c r="AI27" s="59"/>
      <c r="AJ27" s="59"/>
      <c r="AK27" s="92"/>
      <c r="AL27" s="59"/>
      <c r="AM27" s="59"/>
      <c r="AN27" s="92"/>
    </row>
    <row r="28" spans="1:40" x14ac:dyDescent="0.25">
      <c r="A28" s="4">
        <v>21</v>
      </c>
      <c r="B28" s="4" t="s">
        <v>30</v>
      </c>
      <c r="C28" s="4">
        <v>5</v>
      </c>
      <c r="D28" s="5"/>
      <c r="E28" s="5"/>
      <c r="F28" s="5"/>
      <c r="G28" s="5"/>
      <c r="H28" s="5"/>
      <c r="I28" s="5"/>
      <c r="J28" s="4"/>
      <c r="K28" s="5"/>
      <c r="L28" s="4"/>
      <c r="M28" s="5"/>
      <c r="N28" s="4"/>
      <c r="O28" s="5"/>
      <c r="P28" s="4"/>
      <c r="Q28" s="5"/>
      <c r="R28" s="4"/>
      <c r="S28" s="5"/>
      <c r="T28" s="4"/>
      <c r="U28" s="5"/>
      <c r="V28" s="4"/>
      <c r="W28" s="5"/>
      <c r="X28" s="4" t="s">
        <v>30</v>
      </c>
      <c r="Y28" s="4">
        <v>5</v>
      </c>
      <c r="Z28" s="4"/>
      <c r="AA28" s="6"/>
      <c r="AB28" s="92"/>
      <c r="AC28" s="73"/>
      <c r="AD28" s="73"/>
      <c r="AE28" s="92"/>
      <c r="AF28" s="4"/>
      <c r="AG28" s="4"/>
      <c r="AH28" s="92"/>
      <c r="AI28" s="59"/>
      <c r="AJ28" s="59"/>
      <c r="AK28" s="92"/>
      <c r="AL28" s="59"/>
      <c r="AM28" s="59"/>
      <c r="AN28" s="92"/>
    </row>
    <row r="29" spans="1:40" x14ac:dyDescent="0.25">
      <c r="A29" s="4">
        <v>22</v>
      </c>
      <c r="B29" s="4" t="s">
        <v>31</v>
      </c>
      <c r="C29" s="4">
        <v>5</v>
      </c>
      <c r="D29" s="5"/>
      <c r="E29" s="5"/>
      <c r="F29" s="5"/>
      <c r="G29" s="5"/>
      <c r="H29" s="5"/>
      <c r="I29" s="5"/>
      <c r="J29" s="4"/>
      <c r="K29" s="5"/>
      <c r="L29" s="4"/>
      <c r="M29" s="5"/>
      <c r="N29" s="4"/>
      <c r="O29" s="5"/>
      <c r="P29" s="4"/>
      <c r="Q29" s="5"/>
      <c r="R29" s="4"/>
      <c r="S29" s="5"/>
      <c r="T29" s="4"/>
      <c r="U29" s="5"/>
      <c r="V29" s="4"/>
      <c r="W29" s="5"/>
      <c r="X29" s="4" t="s">
        <v>31</v>
      </c>
      <c r="Y29" s="4">
        <v>5</v>
      </c>
      <c r="Z29" s="4"/>
      <c r="AA29" s="6"/>
      <c r="AB29" s="92"/>
      <c r="AC29" s="73"/>
      <c r="AD29" s="73"/>
      <c r="AE29" s="92"/>
      <c r="AF29" s="4"/>
      <c r="AG29" s="4"/>
      <c r="AH29" s="92"/>
      <c r="AI29" s="59"/>
      <c r="AJ29" s="59"/>
      <c r="AK29" s="92"/>
      <c r="AL29" s="59"/>
      <c r="AM29" s="59"/>
      <c r="AN29" s="92"/>
    </row>
    <row r="30" spans="1:40" x14ac:dyDescent="0.25">
      <c r="A30" s="4">
        <v>23</v>
      </c>
      <c r="B30" s="4" t="s">
        <v>32</v>
      </c>
      <c r="C30" s="4">
        <v>20</v>
      </c>
      <c r="D30" s="5"/>
      <c r="E30" s="5"/>
      <c r="F30" s="5"/>
      <c r="G30" s="5"/>
      <c r="H30" s="5"/>
      <c r="I30" s="5"/>
      <c r="J30" s="4"/>
      <c r="K30" s="5"/>
      <c r="L30" s="4"/>
      <c r="M30" s="5"/>
      <c r="N30" s="4"/>
      <c r="O30" s="5"/>
      <c r="P30" s="4"/>
      <c r="Q30" s="5"/>
      <c r="R30" s="4"/>
      <c r="S30" s="5"/>
      <c r="T30" s="4"/>
      <c r="U30" s="5"/>
      <c r="V30" s="4"/>
      <c r="W30" s="5"/>
      <c r="X30" s="4" t="s">
        <v>32</v>
      </c>
      <c r="Y30" s="4">
        <v>20</v>
      </c>
      <c r="Z30" s="4"/>
      <c r="AA30" s="6"/>
      <c r="AB30" s="92"/>
      <c r="AC30" s="73"/>
      <c r="AD30" s="73"/>
      <c r="AE30" s="92"/>
      <c r="AF30" s="4"/>
      <c r="AG30" s="4"/>
      <c r="AH30" s="92"/>
      <c r="AI30" s="59"/>
      <c r="AJ30" s="59"/>
      <c r="AK30" s="92"/>
      <c r="AL30" s="59"/>
      <c r="AM30" s="59"/>
      <c r="AN30" s="92"/>
    </row>
    <row r="31" spans="1:40" x14ac:dyDescent="0.25">
      <c r="A31" s="4">
        <v>24</v>
      </c>
      <c r="B31" s="4" t="s">
        <v>33</v>
      </c>
      <c r="C31" s="4">
        <v>6</v>
      </c>
      <c r="D31" s="5"/>
      <c r="E31" s="5"/>
      <c r="F31" s="5"/>
      <c r="G31" s="5"/>
      <c r="H31" s="5"/>
      <c r="I31" s="5"/>
      <c r="J31" s="4"/>
      <c r="K31" s="5"/>
      <c r="L31" s="4"/>
      <c r="M31" s="5"/>
      <c r="N31" s="4"/>
      <c r="O31" s="5"/>
      <c r="P31" s="4"/>
      <c r="Q31" s="5"/>
      <c r="R31" s="4"/>
      <c r="S31" s="5"/>
      <c r="T31" s="4"/>
      <c r="U31" s="5"/>
      <c r="V31" s="4"/>
      <c r="W31" s="5"/>
      <c r="X31" s="4" t="s">
        <v>33</v>
      </c>
      <c r="Y31" s="4">
        <v>6</v>
      </c>
      <c r="Z31" s="4">
        <v>0.5</v>
      </c>
      <c r="AA31" s="6">
        <f>Y31*Z31</f>
        <v>3</v>
      </c>
      <c r="AB31" s="92"/>
      <c r="AC31" s="73"/>
      <c r="AD31" s="73"/>
      <c r="AE31" s="92"/>
      <c r="AF31" s="4"/>
      <c r="AG31" s="4"/>
      <c r="AH31" s="92"/>
      <c r="AI31" s="59"/>
      <c r="AJ31" s="59"/>
      <c r="AK31" s="92"/>
      <c r="AL31" s="59"/>
      <c r="AM31" s="59"/>
      <c r="AN31" s="92"/>
    </row>
    <row r="32" spans="1:40" x14ac:dyDescent="0.25">
      <c r="A32" s="4">
        <v>25</v>
      </c>
      <c r="B32" s="4" t="s">
        <v>34</v>
      </c>
      <c r="C32" s="4">
        <v>6</v>
      </c>
      <c r="D32" s="5"/>
      <c r="E32" s="5"/>
      <c r="F32" s="5"/>
      <c r="G32" s="5"/>
      <c r="H32" s="5"/>
      <c r="I32" s="5"/>
      <c r="J32" s="4"/>
      <c r="K32" s="5"/>
      <c r="L32" s="4"/>
      <c r="M32" s="5"/>
      <c r="N32" s="4"/>
      <c r="O32" s="5"/>
      <c r="P32" s="4"/>
      <c r="Q32" s="5"/>
      <c r="R32" s="4"/>
      <c r="S32" s="5"/>
      <c r="T32" s="4"/>
      <c r="U32" s="5"/>
      <c r="V32" s="4"/>
      <c r="W32" s="5"/>
      <c r="X32" s="4" t="s">
        <v>34</v>
      </c>
      <c r="Y32" s="4">
        <v>6</v>
      </c>
      <c r="Z32" s="4">
        <v>0.5</v>
      </c>
      <c r="AA32" s="6">
        <f>Y32*Z32</f>
        <v>3</v>
      </c>
      <c r="AB32" s="92"/>
      <c r="AC32" s="74"/>
      <c r="AD32" s="73"/>
      <c r="AE32" s="92"/>
      <c r="AF32" s="4"/>
      <c r="AG32" s="4"/>
      <c r="AH32" s="92"/>
      <c r="AI32" s="59"/>
      <c r="AJ32" s="59"/>
      <c r="AK32" s="92"/>
      <c r="AL32" s="59"/>
      <c r="AM32" s="59"/>
      <c r="AN32" s="92"/>
    </row>
    <row r="33" spans="1:40" x14ac:dyDescent="0.25">
      <c r="A33" s="55">
        <v>26</v>
      </c>
      <c r="B33" s="55" t="s">
        <v>90</v>
      </c>
      <c r="C33" s="55">
        <v>0</v>
      </c>
      <c r="D33" s="8"/>
      <c r="E33" s="8"/>
      <c r="F33" s="8">
        <v>0.2</v>
      </c>
      <c r="G33" s="8">
        <f>F33*C33</f>
        <v>0</v>
      </c>
      <c r="H33" s="8"/>
      <c r="I33" s="8"/>
      <c r="J33" s="7">
        <v>0.05</v>
      </c>
      <c r="K33" s="8">
        <f>J33*C33</f>
        <v>0</v>
      </c>
      <c r="L33" s="7"/>
      <c r="M33" s="8"/>
      <c r="N33" s="7"/>
      <c r="O33" s="8"/>
      <c r="P33" s="7"/>
      <c r="Q33" s="8"/>
      <c r="R33" s="7"/>
      <c r="S33" s="8"/>
      <c r="T33" s="7"/>
      <c r="U33" s="8"/>
      <c r="V33" s="7"/>
      <c r="W33" s="8"/>
      <c r="X33" s="55" t="s">
        <v>54</v>
      </c>
      <c r="Y33" s="7">
        <v>0</v>
      </c>
      <c r="Z33" s="4">
        <v>4</v>
      </c>
      <c r="AA33" s="4">
        <f>Y33*Z33</f>
        <v>0</v>
      </c>
      <c r="AB33" s="92"/>
      <c r="AC33" s="74">
        <v>4</v>
      </c>
      <c r="AD33" s="74">
        <v>0</v>
      </c>
      <c r="AE33" s="92"/>
      <c r="AF33" s="4"/>
      <c r="AG33" s="4"/>
      <c r="AH33" s="92"/>
      <c r="AI33" s="59"/>
      <c r="AJ33" s="59"/>
      <c r="AK33" s="92"/>
      <c r="AL33" s="59"/>
      <c r="AM33" s="59"/>
      <c r="AN33" s="92"/>
    </row>
    <row r="34" spans="1:40" x14ac:dyDescent="0.25">
      <c r="A34" s="55">
        <v>27</v>
      </c>
      <c r="B34" s="56" t="s">
        <v>86</v>
      </c>
      <c r="C34" s="56">
        <v>18</v>
      </c>
      <c r="D34" s="8"/>
      <c r="E34" s="8"/>
      <c r="F34" s="8"/>
      <c r="G34" s="8"/>
      <c r="H34" s="8"/>
      <c r="I34" s="8"/>
      <c r="J34" s="7"/>
      <c r="K34" s="8"/>
      <c r="L34" s="4">
        <v>1</v>
      </c>
      <c r="M34" s="4">
        <v>18</v>
      </c>
      <c r="N34" s="7"/>
      <c r="O34" s="8"/>
      <c r="P34" s="7"/>
      <c r="Q34" s="8"/>
      <c r="R34" s="7"/>
      <c r="S34" s="8"/>
      <c r="T34" s="7"/>
      <c r="U34" s="8"/>
      <c r="V34" s="7"/>
      <c r="W34" s="8"/>
      <c r="X34" s="55" t="s">
        <v>55</v>
      </c>
      <c r="Y34" s="7">
        <v>0</v>
      </c>
      <c r="Z34" s="4">
        <v>3</v>
      </c>
      <c r="AA34" s="4">
        <f>Y34*Z34</f>
        <v>0</v>
      </c>
      <c r="AB34" s="92"/>
      <c r="AC34" s="74">
        <v>4</v>
      </c>
      <c r="AD34" s="74">
        <v>0</v>
      </c>
      <c r="AE34" s="92"/>
      <c r="AF34" s="4"/>
      <c r="AG34" s="4"/>
      <c r="AH34" s="92"/>
      <c r="AI34" s="59"/>
      <c r="AJ34" s="59"/>
      <c r="AK34" s="92"/>
      <c r="AL34" s="59"/>
      <c r="AM34" s="59"/>
      <c r="AN34" s="92"/>
    </row>
    <row r="35" spans="1:40" x14ac:dyDescent="0.25">
      <c r="A35" s="7"/>
      <c r="B35" s="62"/>
      <c r="C35" s="62"/>
      <c r="D35" s="8"/>
      <c r="E35" s="8"/>
      <c r="F35" s="8"/>
      <c r="G35" s="8"/>
      <c r="H35" s="8"/>
      <c r="I35" s="8"/>
      <c r="J35" s="7"/>
      <c r="K35" s="8"/>
      <c r="L35" s="7"/>
      <c r="M35" s="8"/>
      <c r="N35" s="7"/>
      <c r="O35" s="8"/>
      <c r="P35" s="7"/>
      <c r="Q35" s="8"/>
      <c r="R35" s="7"/>
      <c r="S35" s="8"/>
      <c r="T35" s="7"/>
      <c r="U35" s="8"/>
      <c r="V35" s="7"/>
      <c r="W35" s="8"/>
      <c r="X35" s="55" t="s">
        <v>90</v>
      </c>
      <c r="Y35" s="55">
        <v>0</v>
      </c>
      <c r="Z35" s="4"/>
      <c r="AA35" s="6"/>
      <c r="AB35" s="105"/>
      <c r="AC35" s="73"/>
      <c r="AD35" s="73"/>
      <c r="AE35" s="105"/>
      <c r="AF35" s="4"/>
      <c r="AG35" s="4"/>
      <c r="AH35" s="105"/>
      <c r="AI35" s="59"/>
      <c r="AJ35" s="59"/>
      <c r="AK35" s="105"/>
      <c r="AL35" s="59">
        <v>1</v>
      </c>
      <c r="AM35" s="59">
        <f>AL35*Y35</f>
        <v>0</v>
      </c>
      <c r="AN35" s="105"/>
    </row>
    <row r="36" spans="1:40" x14ac:dyDescent="0.25">
      <c r="A36" s="4"/>
      <c r="B36" s="4" t="s">
        <v>35</v>
      </c>
      <c r="C36" s="4"/>
      <c r="D36" s="9"/>
      <c r="E36" s="9">
        <f>SUM(E8:E35)</f>
        <v>52</v>
      </c>
      <c r="F36" s="9"/>
      <c r="G36" s="9"/>
      <c r="H36" s="9"/>
      <c r="I36" s="9">
        <f>SUM(I8:I35)</f>
        <v>29</v>
      </c>
      <c r="J36" s="10"/>
      <c r="K36" s="9">
        <f>SUM(K8:K21)</f>
        <v>58</v>
      </c>
      <c r="L36" s="9"/>
      <c r="M36" s="9">
        <f>SUM(M8:M35)</f>
        <v>169.75</v>
      </c>
      <c r="N36" s="9"/>
      <c r="O36" s="9">
        <f>SUM(O8:O21)</f>
        <v>123.75</v>
      </c>
      <c r="P36" s="9"/>
      <c r="Q36" s="9">
        <f>SUM(Q8:Q21)</f>
        <v>88.75</v>
      </c>
      <c r="R36" s="9"/>
      <c r="S36" s="9">
        <f>SUM(S8:S21)</f>
        <v>130.75</v>
      </c>
      <c r="T36" s="9"/>
      <c r="U36" s="9">
        <f>SUM(U8:U21)</f>
        <v>104.75</v>
      </c>
      <c r="V36" s="9"/>
      <c r="W36" s="9">
        <f>SUM(W8:W21)</f>
        <v>82.75</v>
      </c>
      <c r="X36" s="4" t="s">
        <v>35</v>
      </c>
      <c r="Y36" s="4"/>
      <c r="Z36" s="4"/>
      <c r="AA36" s="6">
        <f>SUM(AA8:AA35)</f>
        <v>389.5</v>
      </c>
      <c r="AB36" s="6">
        <f>AA36/6</f>
        <v>64.916666666666671</v>
      </c>
      <c r="AC36" s="6"/>
      <c r="AD36" s="6">
        <f>SUM(AD8:AD35)</f>
        <v>108</v>
      </c>
      <c r="AE36" s="6"/>
      <c r="AF36" s="4"/>
      <c r="AG36" s="6">
        <f>SUM(AG8:AG35)</f>
        <v>177</v>
      </c>
      <c r="AH36" s="6"/>
      <c r="AI36" s="59"/>
      <c r="AJ36" s="59"/>
      <c r="AK36" s="59"/>
      <c r="AL36" s="59"/>
      <c r="AM36" s="59"/>
      <c r="AN36" s="91"/>
    </row>
    <row r="37" spans="1:40" ht="18.75" x14ac:dyDescent="0.3">
      <c r="A37" s="11"/>
      <c r="B37" s="53" t="s">
        <v>52</v>
      </c>
      <c r="C37" s="11"/>
      <c r="D37" s="52"/>
      <c r="E37" s="52"/>
      <c r="F37" s="52"/>
      <c r="G37" s="52"/>
      <c r="H37" s="52"/>
      <c r="I37" s="52"/>
      <c r="J37" s="52"/>
      <c r="K37" s="88">
        <v>58</v>
      </c>
      <c r="L37" s="52"/>
      <c r="M37" s="88">
        <v>152</v>
      </c>
      <c r="N37" s="52"/>
      <c r="O37" s="88">
        <v>124</v>
      </c>
      <c r="P37" s="52"/>
      <c r="Q37" s="88">
        <v>89</v>
      </c>
      <c r="R37" s="52"/>
      <c r="S37" s="88">
        <v>131</v>
      </c>
      <c r="T37" s="52"/>
      <c r="U37" s="88">
        <v>105</v>
      </c>
      <c r="V37" s="52"/>
      <c r="W37" s="88">
        <v>83</v>
      </c>
      <c r="X37" s="53" t="s">
        <v>53</v>
      </c>
      <c r="Y37" s="11"/>
      <c r="Z37" s="11"/>
      <c r="AA37" s="11"/>
      <c r="AB37" s="88">
        <v>59</v>
      </c>
      <c r="AC37" s="58"/>
      <c r="AD37" s="58"/>
      <c r="AE37" s="63"/>
      <c r="AF37" s="52"/>
      <c r="AG37" s="52"/>
      <c r="AH37" s="88">
        <v>30</v>
      </c>
      <c r="AI37" s="59"/>
      <c r="AJ37" s="59"/>
      <c r="AK37" s="59"/>
      <c r="AL37" s="59"/>
      <c r="AM37" s="59"/>
      <c r="AN37" s="92"/>
    </row>
    <row r="38" spans="1:40" ht="30.75" x14ac:dyDescent="0.3">
      <c r="A38" s="57"/>
      <c r="B38" s="61" t="s">
        <v>66</v>
      </c>
      <c r="C38" s="59"/>
      <c r="D38" s="59"/>
      <c r="E38" s="70">
        <v>52</v>
      </c>
      <c r="F38" s="71"/>
      <c r="G38" s="70">
        <f>SUM(G8:G37)</f>
        <v>26</v>
      </c>
      <c r="H38" s="70"/>
      <c r="I38" s="70">
        <f>I36</f>
        <v>29</v>
      </c>
      <c r="J38" s="71"/>
      <c r="K38" s="70">
        <f>SUM(K37:K37)</f>
        <v>58</v>
      </c>
      <c r="L38" s="71"/>
      <c r="M38" s="70">
        <v>170</v>
      </c>
      <c r="N38" s="71"/>
      <c r="O38" s="70">
        <f>O37</f>
        <v>124</v>
      </c>
      <c r="P38" s="71"/>
      <c r="Q38" s="70">
        <f>Q37</f>
        <v>89</v>
      </c>
      <c r="R38" s="71"/>
      <c r="S38" s="70">
        <f>S37</f>
        <v>131</v>
      </c>
      <c r="T38" s="71"/>
      <c r="U38" s="70">
        <f>U37</f>
        <v>105</v>
      </c>
      <c r="V38" s="71"/>
      <c r="W38" s="70">
        <f>W37</f>
        <v>83</v>
      </c>
      <c r="X38" s="61" t="s">
        <v>66</v>
      </c>
      <c r="Y38" s="59"/>
      <c r="Z38" s="59"/>
      <c r="AA38" s="59"/>
      <c r="AB38" s="70">
        <f>AB36</f>
        <v>64.916666666666671</v>
      </c>
      <c r="AC38" s="71"/>
      <c r="AD38" s="58"/>
      <c r="AE38" s="70">
        <f>AD36/4</f>
        <v>27</v>
      </c>
      <c r="AF38" s="71"/>
      <c r="AG38" s="71"/>
      <c r="AH38" s="70">
        <f>AG36/6</f>
        <v>29.5</v>
      </c>
      <c r="AI38" s="71"/>
      <c r="AJ38" s="58">
        <f>SUM(AJ8:AJ37)</f>
        <v>169.5</v>
      </c>
      <c r="AK38" s="70">
        <f>AJ38/3</f>
        <v>56.5</v>
      </c>
      <c r="AL38" s="72"/>
      <c r="AM38" s="52">
        <f>SUM(AM8:AM37)</f>
        <v>27</v>
      </c>
      <c r="AN38" s="70">
        <f>AM38</f>
        <v>27</v>
      </c>
    </row>
  </sheetData>
  <mergeCells count="33">
    <mergeCell ref="D6:E6"/>
    <mergeCell ref="AF5:AK5"/>
    <mergeCell ref="Z5:AB5"/>
    <mergeCell ref="AK8:AK35"/>
    <mergeCell ref="V6:W6"/>
    <mergeCell ref="A4:B7"/>
    <mergeCell ref="C4:C7"/>
    <mergeCell ref="D4:W4"/>
    <mergeCell ref="D5:K5"/>
    <mergeCell ref="L5:W5"/>
    <mergeCell ref="J6:K6"/>
    <mergeCell ref="L6:M6"/>
    <mergeCell ref="N6:O6"/>
    <mergeCell ref="P6:Q6"/>
    <mergeCell ref="R6:S6"/>
    <mergeCell ref="T6:U6"/>
    <mergeCell ref="F6:G6"/>
    <mergeCell ref="AN36:AN37"/>
    <mergeCell ref="X4:X7"/>
    <mergeCell ref="H6:I6"/>
    <mergeCell ref="Z4:AN4"/>
    <mergeCell ref="AL5:AN5"/>
    <mergeCell ref="AL6:AN6"/>
    <mergeCell ref="AN8:AN35"/>
    <mergeCell ref="Y4:Y7"/>
    <mergeCell ref="AC5:AE5"/>
    <mergeCell ref="AC6:AE6"/>
    <mergeCell ref="AB8:AB35"/>
    <mergeCell ref="AH8:AH35"/>
    <mergeCell ref="Z6:AB6"/>
    <mergeCell ref="AF6:AH6"/>
    <mergeCell ref="AE8:AE35"/>
    <mergeCell ref="AI6:AK6"/>
  </mergeCells>
  <pageMargins left="0.25" right="0.25" top="0.75" bottom="0.75" header="0.3" footer="0.3"/>
  <pageSetup paperSize="9" scale="69" orientation="landscape" r:id="rId1"/>
  <colBreaks count="1" manualBreakCount="1">
    <brk id="23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2"/>
  <sheetViews>
    <sheetView tabSelected="1" topLeftCell="A20" workbookViewId="0">
      <selection activeCell="R41" sqref="R41"/>
    </sheetView>
  </sheetViews>
  <sheetFormatPr defaultRowHeight="15" x14ac:dyDescent="0.25"/>
  <cols>
    <col min="1" max="1" width="3.42578125" customWidth="1"/>
    <col min="2" max="2" width="48.42578125" customWidth="1"/>
    <col min="6" max="6" width="5.7109375" customWidth="1"/>
    <col min="9" max="9" width="6.42578125" customWidth="1"/>
    <col min="12" max="12" width="8.85546875" customWidth="1"/>
    <col min="15" max="15" width="8.28515625" customWidth="1"/>
    <col min="16" max="16" width="10.140625" customWidth="1"/>
    <col min="17" max="17" width="9.42578125" customWidth="1"/>
    <col min="18" max="18" width="7.28515625" customWidth="1"/>
  </cols>
  <sheetData>
    <row r="1" spans="1:19" ht="1.5" customHeight="1" x14ac:dyDescent="0.25"/>
    <row r="2" spans="1:19" hidden="1" x14ac:dyDescent="0.25">
      <c r="A2" s="138" t="s">
        <v>0</v>
      </c>
      <c r="B2" s="139"/>
      <c r="C2" s="144" t="s">
        <v>1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64"/>
      <c r="Q2" s="64"/>
      <c r="R2" s="64"/>
    </row>
    <row r="3" spans="1:19" ht="97.5" customHeight="1" x14ac:dyDescent="0.25">
      <c r="A3" s="140"/>
      <c r="B3" s="141"/>
      <c r="C3" s="145"/>
      <c r="D3" s="147" t="s">
        <v>74</v>
      </c>
      <c r="E3" s="147"/>
      <c r="F3" s="147"/>
      <c r="G3" s="147"/>
      <c r="H3" s="147"/>
      <c r="I3" s="147"/>
      <c r="J3" s="130" t="s">
        <v>75</v>
      </c>
      <c r="K3" s="131"/>
      <c r="L3" s="131"/>
      <c r="M3" s="131"/>
      <c r="N3" s="131"/>
      <c r="O3" s="132"/>
      <c r="P3" s="123" t="s">
        <v>76</v>
      </c>
      <c r="Q3" s="123"/>
      <c r="R3" s="123"/>
    </row>
    <row r="4" spans="1:19" ht="62.25" customHeight="1" x14ac:dyDescent="0.25">
      <c r="A4" s="140"/>
      <c r="B4" s="141"/>
      <c r="C4" s="145"/>
      <c r="D4" s="148" t="s">
        <v>93</v>
      </c>
      <c r="E4" s="149"/>
      <c r="F4" s="149"/>
      <c r="G4" s="148" t="s">
        <v>94</v>
      </c>
      <c r="H4" s="149"/>
      <c r="I4" s="149"/>
      <c r="J4" s="133" t="s">
        <v>87</v>
      </c>
      <c r="K4" s="134"/>
      <c r="L4" s="134"/>
      <c r="M4" s="134" t="s">
        <v>97</v>
      </c>
      <c r="N4" s="134"/>
      <c r="O4" s="134"/>
      <c r="P4" s="124" t="s">
        <v>88</v>
      </c>
      <c r="Q4" s="125"/>
      <c r="R4" s="126"/>
      <c r="S4" s="89" t="s">
        <v>96</v>
      </c>
    </row>
    <row r="5" spans="1:19" ht="26.25" x14ac:dyDescent="0.25">
      <c r="A5" s="142"/>
      <c r="B5" s="143"/>
      <c r="C5" s="146"/>
      <c r="D5" s="13" t="s">
        <v>6</v>
      </c>
      <c r="E5" s="13" t="s">
        <v>8</v>
      </c>
      <c r="F5" s="45" t="s">
        <v>69</v>
      </c>
      <c r="G5" s="14" t="s">
        <v>6</v>
      </c>
      <c r="H5" s="13" t="s">
        <v>8</v>
      </c>
      <c r="I5" s="46" t="s">
        <v>69</v>
      </c>
      <c r="J5" s="15" t="s">
        <v>6</v>
      </c>
      <c r="K5" s="16" t="s">
        <v>8</v>
      </c>
      <c r="L5" s="17" t="s">
        <v>69</v>
      </c>
      <c r="M5" s="16" t="s">
        <v>6</v>
      </c>
      <c r="N5" s="16" t="s">
        <v>8</v>
      </c>
      <c r="O5" s="18" t="s">
        <v>69</v>
      </c>
      <c r="P5" s="18" t="s">
        <v>6</v>
      </c>
      <c r="Q5" s="18" t="s">
        <v>8</v>
      </c>
      <c r="R5" s="18" t="s">
        <v>56</v>
      </c>
    </row>
    <row r="6" spans="1:19" ht="15" customHeight="1" x14ac:dyDescent="0.25">
      <c r="A6" s="19">
        <v>1</v>
      </c>
      <c r="B6" s="19" t="s">
        <v>9</v>
      </c>
      <c r="C6" s="19">
        <f>20+(20/100*35)</f>
        <v>27</v>
      </c>
      <c r="D6" s="19">
        <v>14</v>
      </c>
      <c r="E6" s="19">
        <f>C6*D6</f>
        <v>378</v>
      </c>
      <c r="F6" s="127" t="s">
        <v>72</v>
      </c>
      <c r="G6" s="22">
        <v>13</v>
      </c>
      <c r="H6" s="22">
        <f>C6*G6</f>
        <v>351</v>
      </c>
      <c r="I6" s="127" t="s">
        <v>73</v>
      </c>
      <c r="J6" s="23">
        <v>4</v>
      </c>
      <c r="K6" s="23">
        <f>C6*J6</f>
        <v>108</v>
      </c>
      <c r="L6" s="127" t="s">
        <v>95</v>
      </c>
      <c r="M6" s="23">
        <v>36</v>
      </c>
      <c r="N6" s="23">
        <f>C6*M6</f>
        <v>972</v>
      </c>
      <c r="O6" s="135" t="s">
        <v>98</v>
      </c>
      <c r="P6" s="23">
        <v>8</v>
      </c>
      <c r="Q6" s="23">
        <v>216</v>
      </c>
      <c r="R6" s="127" t="s">
        <v>10</v>
      </c>
    </row>
    <row r="7" spans="1:19" x14ac:dyDescent="0.25">
      <c r="A7" s="19">
        <v>2</v>
      </c>
      <c r="B7" s="19" t="s">
        <v>11</v>
      </c>
      <c r="C7" s="19">
        <f>C6</f>
        <v>27</v>
      </c>
      <c r="D7" s="19">
        <v>2</v>
      </c>
      <c r="E7" s="19">
        <f t="shared" ref="E7:E21" si="0">C7*D7</f>
        <v>54</v>
      </c>
      <c r="F7" s="128"/>
      <c r="G7" s="22">
        <v>2</v>
      </c>
      <c r="H7" s="22">
        <f>C7*G7</f>
        <v>54</v>
      </c>
      <c r="I7" s="128"/>
      <c r="J7" s="23">
        <v>2</v>
      </c>
      <c r="K7" s="23">
        <f>C7*J7</f>
        <v>54</v>
      </c>
      <c r="L7" s="128"/>
      <c r="M7" s="23">
        <v>4</v>
      </c>
      <c r="N7" s="23">
        <f>C7*M7</f>
        <v>108</v>
      </c>
      <c r="O7" s="136"/>
      <c r="P7" s="23">
        <v>0.5</v>
      </c>
      <c r="Q7" s="23">
        <f>P7*C7</f>
        <v>13.5</v>
      </c>
      <c r="R7" s="128"/>
    </row>
    <row r="8" spans="1:19" x14ac:dyDescent="0.25">
      <c r="A8" s="19">
        <v>3</v>
      </c>
      <c r="B8" s="19" t="s">
        <v>12</v>
      </c>
      <c r="C8" s="19">
        <v>15</v>
      </c>
      <c r="D8" s="19"/>
      <c r="E8" s="19"/>
      <c r="F8" s="128"/>
      <c r="G8" s="22"/>
      <c r="H8" s="22"/>
      <c r="I8" s="128"/>
      <c r="J8" s="23"/>
      <c r="K8" s="23"/>
      <c r="L8" s="128"/>
      <c r="M8" s="23"/>
      <c r="N8" s="23"/>
      <c r="O8" s="136"/>
      <c r="P8" s="65"/>
      <c r="Q8" s="65"/>
      <c r="R8" s="128"/>
    </row>
    <row r="9" spans="1:19" x14ac:dyDescent="0.25">
      <c r="A9" s="19">
        <v>4</v>
      </c>
      <c r="B9" s="19" t="s">
        <v>13</v>
      </c>
      <c r="C9" s="19">
        <v>20</v>
      </c>
      <c r="D9" s="19">
        <v>2</v>
      </c>
      <c r="E9" s="19">
        <f t="shared" si="0"/>
        <v>40</v>
      </c>
      <c r="F9" s="128"/>
      <c r="G9" s="22">
        <v>2</v>
      </c>
      <c r="H9" s="22">
        <f>C9*G9</f>
        <v>40</v>
      </c>
      <c r="I9" s="128"/>
      <c r="J9" s="23">
        <v>1</v>
      </c>
      <c r="K9" s="23">
        <f>C9*J9</f>
        <v>20</v>
      </c>
      <c r="L9" s="128"/>
      <c r="M9" s="23">
        <v>3</v>
      </c>
      <c r="N9" s="23">
        <f>C9*M9</f>
        <v>60</v>
      </c>
      <c r="O9" s="136"/>
      <c r="P9" s="23">
        <v>2</v>
      </c>
      <c r="Q9" s="23">
        <f>P9*C9</f>
        <v>40</v>
      </c>
      <c r="R9" s="128"/>
    </row>
    <row r="10" spans="1:19" x14ac:dyDescent="0.25">
      <c r="A10" s="19">
        <v>5</v>
      </c>
      <c r="B10" s="19" t="s">
        <v>14</v>
      </c>
      <c r="C10" s="19">
        <v>20</v>
      </c>
      <c r="D10" s="19"/>
      <c r="E10" s="19"/>
      <c r="F10" s="128"/>
      <c r="G10" s="22"/>
      <c r="H10" s="22"/>
      <c r="I10" s="128"/>
      <c r="J10" s="23"/>
      <c r="K10" s="23"/>
      <c r="L10" s="128"/>
      <c r="M10" s="23"/>
      <c r="N10" s="23"/>
      <c r="O10" s="136"/>
      <c r="P10" s="65"/>
      <c r="Q10" s="65"/>
      <c r="R10" s="128"/>
    </row>
    <row r="11" spans="1:19" x14ac:dyDescent="0.25">
      <c r="A11" s="19">
        <v>6</v>
      </c>
      <c r="B11" s="19" t="s">
        <v>15</v>
      </c>
      <c r="C11" s="19">
        <v>6</v>
      </c>
      <c r="D11" s="19">
        <v>9</v>
      </c>
      <c r="E11" s="19">
        <f t="shared" si="0"/>
        <v>54</v>
      </c>
      <c r="F11" s="128"/>
      <c r="G11" s="22">
        <v>13</v>
      </c>
      <c r="H11" s="22">
        <f>G11*C11</f>
        <v>78</v>
      </c>
      <c r="I11" s="128"/>
      <c r="J11" s="23">
        <v>6</v>
      </c>
      <c r="K11" s="23">
        <f>C11*J11</f>
        <v>36</v>
      </c>
      <c r="L11" s="128"/>
      <c r="M11" s="23">
        <v>18</v>
      </c>
      <c r="N11" s="23">
        <f>C11*M11</f>
        <v>108</v>
      </c>
      <c r="O11" s="136"/>
      <c r="P11" s="23">
        <v>3</v>
      </c>
      <c r="Q11" s="23">
        <f>P11*C11</f>
        <v>18</v>
      </c>
      <c r="R11" s="128"/>
    </row>
    <row r="12" spans="1:19" x14ac:dyDescent="0.25">
      <c r="A12" s="19">
        <v>7</v>
      </c>
      <c r="B12" s="19" t="s">
        <v>16</v>
      </c>
      <c r="C12" s="19">
        <v>6</v>
      </c>
      <c r="D12" s="19">
        <v>7</v>
      </c>
      <c r="E12" s="19">
        <f t="shared" si="0"/>
        <v>42</v>
      </c>
      <c r="F12" s="128"/>
      <c r="G12" s="22">
        <v>6</v>
      </c>
      <c r="H12" s="22">
        <f>C12*G12</f>
        <v>36</v>
      </c>
      <c r="I12" s="128"/>
      <c r="J12" s="23">
        <v>2</v>
      </c>
      <c r="K12" s="23">
        <f>C12*J12</f>
        <v>12</v>
      </c>
      <c r="L12" s="128"/>
      <c r="M12" s="23">
        <v>9</v>
      </c>
      <c r="N12" s="23">
        <f>C12*M12</f>
        <v>54</v>
      </c>
      <c r="O12" s="136"/>
      <c r="P12" s="65"/>
      <c r="Q12" s="65"/>
      <c r="R12" s="128"/>
    </row>
    <row r="13" spans="1:19" x14ac:dyDescent="0.25">
      <c r="A13" s="19">
        <v>8</v>
      </c>
      <c r="B13" s="19" t="s">
        <v>17</v>
      </c>
      <c r="C13" s="19">
        <v>3</v>
      </c>
      <c r="D13" s="19"/>
      <c r="E13" s="19"/>
      <c r="F13" s="128"/>
      <c r="G13" s="22"/>
      <c r="H13" s="22"/>
      <c r="I13" s="128"/>
      <c r="J13" s="23"/>
      <c r="K13" s="24"/>
      <c r="L13" s="128"/>
      <c r="M13" s="23"/>
      <c r="N13" s="24"/>
      <c r="O13" s="136"/>
      <c r="P13" s="65"/>
      <c r="Q13" s="65"/>
      <c r="R13" s="128"/>
    </row>
    <row r="14" spans="1:19" x14ac:dyDescent="0.25">
      <c r="A14" s="19">
        <v>9</v>
      </c>
      <c r="B14" s="19" t="s">
        <v>18</v>
      </c>
      <c r="C14" s="19">
        <v>0</v>
      </c>
      <c r="D14" s="19">
        <v>1</v>
      </c>
      <c r="E14" s="19">
        <f t="shared" si="0"/>
        <v>0</v>
      </c>
      <c r="F14" s="128"/>
      <c r="G14" s="21"/>
      <c r="H14" s="22"/>
      <c r="I14" s="128"/>
      <c r="J14" s="23">
        <v>1</v>
      </c>
      <c r="K14" s="24">
        <v>0</v>
      </c>
      <c r="L14" s="128"/>
      <c r="M14" s="23"/>
      <c r="N14" s="24"/>
      <c r="O14" s="136"/>
      <c r="P14" s="65"/>
      <c r="Q14" s="65"/>
      <c r="R14" s="128"/>
    </row>
    <row r="15" spans="1:19" x14ac:dyDescent="0.25">
      <c r="A15" s="19">
        <v>10</v>
      </c>
      <c r="B15" s="19" t="s">
        <v>19</v>
      </c>
      <c r="C15" s="19">
        <v>10</v>
      </c>
      <c r="D15" s="68"/>
      <c r="E15" s="68"/>
      <c r="F15" s="128"/>
      <c r="G15" s="21"/>
      <c r="H15" s="22"/>
      <c r="I15" s="128"/>
      <c r="J15" s="23"/>
      <c r="K15" s="24"/>
      <c r="L15" s="128"/>
      <c r="M15" s="23"/>
      <c r="N15" s="24"/>
      <c r="O15" s="136"/>
      <c r="P15" s="65"/>
      <c r="Q15" s="65"/>
      <c r="R15" s="128"/>
    </row>
    <row r="16" spans="1:19" x14ac:dyDescent="0.25">
      <c r="A16" s="19">
        <v>11</v>
      </c>
      <c r="B16" s="19" t="s">
        <v>20</v>
      </c>
      <c r="C16" s="19">
        <v>20</v>
      </c>
      <c r="D16" s="68"/>
      <c r="E16" s="68"/>
      <c r="F16" s="128"/>
      <c r="G16" s="21"/>
      <c r="H16" s="22"/>
      <c r="I16" s="128"/>
      <c r="J16" s="23"/>
      <c r="K16" s="24"/>
      <c r="L16" s="128"/>
      <c r="M16" s="23"/>
      <c r="N16" s="24"/>
      <c r="O16" s="136"/>
      <c r="P16" s="65"/>
      <c r="Q16" s="65"/>
      <c r="R16" s="128"/>
    </row>
    <row r="17" spans="1:18" x14ac:dyDescent="0.25">
      <c r="A17" s="19">
        <v>12</v>
      </c>
      <c r="B17" s="19" t="s">
        <v>21</v>
      </c>
      <c r="C17" s="19">
        <v>10</v>
      </c>
      <c r="D17" s="68"/>
      <c r="E17" s="68"/>
      <c r="F17" s="128"/>
      <c r="G17" s="21"/>
      <c r="H17" s="22"/>
      <c r="I17" s="128"/>
      <c r="J17" s="23"/>
      <c r="K17" s="24"/>
      <c r="L17" s="128"/>
      <c r="M17" s="23"/>
      <c r="N17" s="24"/>
      <c r="O17" s="136"/>
      <c r="P17" s="65"/>
      <c r="Q17" s="65"/>
      <c r="R17" s="128"/>
    </row>
    <row r="18" spans="1:18" x14ac:dyDescent="0.25">
      <c r="A18" s="19">
        <v>13</v>
      </c>
      <c r="B18" s="19" t="s">
        <v>22</v>
      </c>
      <c r="C18" s="19">
        <v>12</v>
      </c>
      <c r="D18" s="68"/>
      <c r="E18" s="68"/>
      <c r="F18" s="128"/>
      <c r="G18" s="21"/>
      <c r="H18" s="22"/>
      <c r="I18" s="128"/>
      <c r="J18" s="44"/>
      <c r="K18" s="24"/>
      <c r="L18" s="128"/>
      <c r="M18" s="23"/>
      <c r="N18" s="24"/>
      <c r="O18" s="136"/>
      <c r="P18" s="65"/>
      <c r="Q18" s="65"/>
      <c r="R18" s="128"/>
    </row>
    <row r="19" spans="1:18" ht="26.25" x14ac:dyDescent="0.25">
      <c r="A19" s="19">
        <v>14</v>
      </c>
      <c r="B19" s="26" t="s">
        <v>23</v>
      </c>
      <c r="C19" s="19">
        <v>15</v>
      </c>
      <c r="D19" s="28"/>
      <c r="E19" s="28"/>
      <c r="F19" s="128"/>
      <c r="G19" s="21"/>
      <c r="H19" s="22"/>
      <c r="I19" s="128"/>
      <c r="J19" s="23"/>
      <c r="K19" s="24"/>
      <c r="L19" s="128"/>
      <c r="M19" s="23"/>
      <c r="N19" s="24"/>
      <c r="O19" s="136"/>
      <c r="P19" s="65"/>
      <c r="Q19" s="65"/>
      <c r="R19" s="128"/>
    </row>
    <row r="20" spans="1:18" x14ac:dyDescent="0.25">
      <c r="A20" s="19">
        <v>15</v>
      </c>
      <c r="B20" s="19" t="s">
        <v>37</v>
      </c>
      <c r="C20" s="19">
        <f>8*3</f>
        <v>24</v>
      </c>
      <c r="D20" s="28">
        <v>9</v>
      </c>
      <c r="E20" s="28">
        <f t="shared" si="0"/>
        <v>216</v>
      </c>
      <c r="F20" s="128"/>
      <c r="G20" s="21">
        <v>13</v>
      </c>
      <c r="H20" s="22">
        <f>C20*G20</f>
        <v>312</v>
      </c>
      <c r="I20" s="128"/>
      <c r="J20" s="25">
        <v>6</v>
      </c>
      <c r="K20" s="24">
        <f t="shared" ref="K20:K36" si="1">C20*J20</f>
        <v>144</v>
      </c>
      <c r="L20" s="128"/>
      <c r="M20" s="23">
        <v>18</v>
      </c>
      <c r="N20" s="24">
        <f>C20*M20</f>
        <v>432</v>
      </c>
      <c r="O20" s="136"/>
      <c r="P20" s="23">
        <v>4</v>
      </c>
      <c r="Q20" s="23">
        <f>P20*C20</f>
        <v>96</v>
      </c>
      <c r="R20" s="128"/>
    </row>
    <row r="21" spans="1:18" x14ac:dyDescent="0.25">
      <c r="A21" s="19">
        <v>16</v>
      </c>
      <c r="B21" s="19" t="s">
        <v>38</v>
      </c>
      <c r="C21" s="19">
        <v>24</v>
      </c>
      <c r="D21" s="28">
        <v>11</v>
      </c>
      <c r="E21" s="28">
        <f t="shared" si="0"/>
        <v>264</v>
      </c>
      <c r="F21" s="128"/>
      <c r="G21" s="21"/>
      <c r="H21" s="22"/>
      <c r="I21" s="128"/>
      <c r="J21" s="25">
        <v>1</v>
      </c>
      <c r="K21" s="24">
        <v>24</v>
      </c>
      <c r="L21" s="128"/>
      <c r="M21" s="23">
        <v>2</v>
      </c>
      <c r="N21" s="24">
        <v>48</v>
      </c>
      <c r="O21" s="136"/>
      <c r="P21" s="65"/>
      <c r="Q21" s="65"/>
      <c r="R21" s="128"/>
    </row>
    <row r="22" spans="1:18" x14ac:dyDescent="0.25">
      <c r="A22" s="19">
        <v>17</v>
      </c>
      <c r="B22" s="19" t="s">
        <v>39</v>
      </c>
      <c r="C22" s="19">
        <v>24</v>
      </c>
      <c r="D22" s="20">
        <v>1</v>
      </c>
      <c r="E22" s="20">
        <f>C22*D22</f>
        <v>24</v>
      </c>
      <c r="F22" s="128"/>
      <c r="G22" s="27"/>
      <c r="H22" s="22"/>
      <c r="I22" s="128"/>
      <c r="J22" s="23">
        <v>1</v>
      </c>
      <c r="K22" s="24">
        <f t="shared" si="1"/>
        <v>24</v>
      </c>
      <c r="L22" s="128"/>
      <c r="M22" s="23"/>
      <c r="N22" s="24"/>
      <c r="O22" s="136"/>
      <c r="P22" s="65"/>
      <c r="Q22" s="65"/>
      <c r="R22" s="128"/>
    </row>
    <row r="23" spans="1:18" x14ac:dyDescent="0.25">
      <c r="A23" s="19">
        <v>18</v>
      </c>
      <c r="B23" s="19" t="s">
        <v>40</v>
      </c>
      <c r="C23" s="19">
        <v>8</v>
      </c>
      <c r="D23" s="20">
        <v>11</v>
      </c>
      <c r="E23" s="20">
        <f>C23*D23</f>
        <v>88</v>
      </c>
      <c r="F23" s="128"/>
      <c r="G23" s="21"/>
      <c r="H23" s="22"/>
      <c r="I23" s="128"/>
      <c r="J23" s="23">
        <v>2</v>
      </c>
      <c r="K23" s="24">
        <f t="shared" si="1"/>
        <v>16</v>
      </c>
      <c r="L23" s="128"/>
      <c r="M23" s="23">
        <v>9</v>
      </c>
      <c r="N23" s="24">
        <f>C23*M23</f>
        <v>72</v>
      </c>
      <c r="O23" s="136"/>
      <c r="P23" s="65"/>
      <c r="Q23" s="65"/>
      <c r="R23" s="128"/>
    </row>
    <row r="24" spans="1:18" x14ac:dyDescent="0.25">
      <c r="A24" s="19">
        <v>19</v>
      </c>
      <c r="B24" s="19" t="s">
        <v>41</v>
      </c>
      <c r="C24" s="19">
        <v>5</v>
      </c>
      <c r="D24" s="20">
        <v>7</v>
      </c>
      <c r="E24" s="20">
        <f t="shared" ref="E24:E27" si="2">C24*D24</f>
        <v>35</v>
      </c>
      <c r="F24" s="128"/>
      <c r="G24" s="21">
        <v>6</v>
      </c>
      <c r="H24" s="22">
        <f>C24*G24</f>
        <v>30</v>
      </c>
      <c r="I24" s="128"/>
      <c r="J24" s="23">
        <v>2</v>
      </c>
      <c r="K24" s="24">
        <f t="shared" si="1"/>
        <v>10</v>
      </c>
      <c r="L24" s="128"/>
      <c r="M24" s="23">
        <v>6</v>
      </c>
      <c r="N24" s="24">
        <f>C24*M24</f>
        <v>30</v>
      </c>
      <c r="O24" s="136"/>
      <c r="P24" s="65"/>
      <c r="Q24" s="65"/>
      <c r="R24" s="128"/>
    </row>
    <row r="25" spans="1:18" x14ac:dyDescent="0.25">
      <c r="A25" s="19">
        <v>20</v>
      </c>
      <c r="B25" s="19" t="s">
        <v>30</v>
      </c>
      <c r="C25" s="19">
        <v>5</v>
      </c>
      <c r="D25" s="20">
        <v>2</v>
      </c>
      <c r="E25" s="20">
        <f t="shared" si="2"/>
        <v>10</v>
      </c>
      <c r="F25" s="128"/>
      <c r="G25" s="21"/>
      <c r="H25" s="22"/>
      <c r="I25" s="128"/>
      <c r="J25" s="25">
        <v>1</v>
      </c>
      <c r="K25" s="24">
        <f t="shared" si="1"/>
        <v>5</v>
      </c>
      <c r="L25" s="128"/>
      <c r="M25" s="23">
        <v>1</v>
      </c>
      <c r="N25" s="24">
        <f>C25*M25</f>
        <v>5</v>
      </c>
      <c r="O25" s="136"/>
      <c r="P25" s="65"/>
      <c r="Q25" s="65"/>
      <c r="R25" s="128"/>
    </row>
    <row r="26" spans="1:18" x14ac:dyDescent="0.25">
      <c r="A26" s="19">
        <v>21</v>
      </c>
      <c r="B26" s="19" t="s">
        <v>31</v>
      </c>
      <c r="C26" s="19">
        <v>5</v>
      </c>
      <c r="D26" s="20">
        <v>2</v>
      </c>
      <c r="E26" s="20">
        <f t="shared" si="2"/>
        <v>10</v>
      </c>
      <c r="F26" s="128"/>
      <c r="G26" s="21"/>
      <c r="H26" s="22"/>
      <c r="I26" s="128"/>
      <c r="J26" s="25">
        <v>2</v>
      </c>
      <c r="K26" s="24">
        <f t="shared" si="1"/>
        <v>10</v>
      </c>
      <c r="L26" s="128"/>
      <c r="M26" s="23">
        <v>6</v>
      </c>
      <c r="N26" s="24">
        <f>C26*M26</f>
        <v>30</v>
      </c>
      <c r="O26" s="136"/>
      <c r="P26" s="65"/>
      <c r="Q26" s="65"/>
      <c r="R26" s="128"/>
    </row>
    <row r="27" spans="1:18" x14ac:dyDescent="0.25">
      <c r="A27" s="19">
        <v>22</v>
      </c>
      <c r="B27" s="19" t="s">
        <v>32</v>
      </c>
      <c r="C27" s="19">
        <v>20</v>
      </c>
      <c r="D27" s="28">
        <f>2*0.5</f>
        <v>1</v>
      </c>
      <c r="E27" s="20">
        <f t="shared" si="2"/>
        <v>20</v>
      </c>
      <c r="F27" s="128"/>
      <c r="G27" s="21"/>
      <c r="H27" s="22"/>
      <c r="I27" s="128"/>
      <c r="J27" s="23">
        <v>1</v>
      </c>
      <c r="K27" s="24">
        <f t="shared" si="1"/>
        <v>20</v>
      </c>
      <c r="L27" s="128"/>
      <c r="M27" s="23"/>
      <c r="N27" s="24"/>
      <c r="O27" s="136"/>
      <c r="P27" s="65"/>
      <c r="Q27" s="65"/>
      <c r="R27" s="128"/>
    </row>
    <row r="28" spans="1:18" x14ac:dyDescent="0.25">
      <c r="A28" s="19">
        <v>23</v>
      </c>
      <c r="B28" s="19" t="s">
        <v>42</v>
      </c>
      <c r="C28" s="19">
        <v>14</v>
      </c>
      <c r="D28" s="28">
        <v>2</v>
      </c>
      <c r="E28" s="28">
        <f>C28*D28</f>
        <v>28</v>
      </c>
      <c r="F28" s="128"/>
      <c r="G28" s="21">
        <v>1</v>
      </c>
      <c r="H28" s="22">
        <f>C28*G28</f>
        <v>14</v>
      </c>
      <c r="I28" s="128"/>
      <c r="J28" s="25">
        <v>1</v>
      </c>
      <c r="K28" s="24">
        <f t="shared" si="1"/>
        <v>14</v>
      </c>
      <c r="L28" s="128"/>
      <c r="M28" s="23">
        <v>2</v>
      </c>
      <c r="N28" s="24">
        <f>C28*M28</f>
        <v>28</v>
      </c>
      <c r="O28" s="136"/>
      <c r="P28" s="65"/>
      <c r="Q28" s="65"/>
      <c r="R28" s="128"/>
    </row>
    <row r="29" spans="1:18" x14ac:dyDescent="0.25">
      <c r="A29" s="19">
        <v>24</v>
      </c>
      <c r="B29" s="19" t="s">
        <v>43</v>
      </c>
      <c r="C29" s="19">
        <v>25</v>
      </c>
      <c r="D29" s="28">
        <v>1</v>
      </c>
      <c r="E29" s="28">
        <f>C29*D29</f>
        <v>25</v>
      </c>
      <c r="F29" s="128"/>
      <c r="G29" s="21"/>
      <c r="H29" s="28"/>
      <c r="I29" s="128"/>
      <c r="J29" s="25">
        <v>1</v>
      </c>
      <c r="K29" s="24">
        <f t="shared" si="1"/>
        <v>25</v>
      </c>
      <c r="L29" s="128"/>
      <c r="M29" s="23"/>
      <c r="N29" s="24"/>
      <c r="O29" s="136"/>
      <c r="P29" s="65"/>
      <c r="Q29" s="65"/>
      <c r="R29" s="128"/>
    </row>
    <row r="30" spans="1:18" x14ac:dyDescent="0.25">
      <c r="A30" s="29">
        <v>25</v>
      </c>
      <c r="B30" s="19" t="s">
        <v>44</v>
      </c>
      <c r="C30" s="30">
        <v>2</v>
      </c>
      <c r="D30" s="12"/>
      <c r="E30" s="12"/>
      <c r="F30" s="128"/>
      <c r="G30" s="12"/>
      <c r="H30" s="12"/>
      <c r="I30" s="128"/>
      <c r="J30" s="23">
        <v>1</v>
      </c>
      <c r="K30" s="24">
        <f t="shared" si="1"/>
        <v>2</v>
      </c>
      <c r="L30" s="128"/>
      <c r="M30" s="23"/>
      <c r="N30" s="24"/>
      <c r="O30" s="136"/>
      <c r="P30" s="65"/>
      <c r="Q30" s="65"/>
      <c r="R30" s="128"/>
    </row>
    <row r="31" spans="1:18" x14ac:dyDescent="0.25">
      <c r="A31" s="31">
        <v>26</v>
      </c>
      <c r="B31" s="32" t="s">
        <v>45</v>
      </c>
      <c r="C31" s="30">
        <v>5</v>
      </c>
      <c r="D31" s="78">
        <v>12</v>
      </c>
      <c r="E31" s="78">
        <f>C31*D31</f>
        <v>60</v>
      </c>
      <c r="F31" s="128"/>
      <c r="G31" s="79">
        <v>13</v>
      </c>
      <c r="H31" s="79">
        <f>C31*13</f>
        <v>65</v>
      </c>
      <c r="I31" s="128"/>
      <c r="J31" s="34">
        <v>6</v>
      </c>
      <c r="K31" s="24">
        <f t="shared" si="1"/>
        <v>30</v>
      </c>
      <c r="L31" s="128"/>
      <c r="M31" s="34">
        <v>18</v>
      </c>
      <c r="N31" s="24">
        <v>90</v>
      </c>
      <c r="O31" s="136"/>
      <c r="P31" s="24">
        <v>2</v>
      </c>
      <c r="Q31" s="24">
        <f>P31*C31</f>
        <v>10</v>
      </c>
      <c r="R31" s="128"/>
    </row>
    <row r="32" spans="1:18" x14ac:dyDescent="0.25">
      <c r="A32" s="31">
        <v>27</v>
      </c>
      <c r="B32" s="19" t="s">
        <v>46</v>
      </c>
      <c r="C32" s="30">
        <v>20</v>
      </c>
      <c r="D32" s="78">
        <v>2</v>
      </c>
      <c r="E32" s="78">
        <v>40</v>
      </c>
      <c r="F32" s="128"/>
      <c r="G32" s="78"/>
      <c r="H32" s="78"/>
      <c r="I32" s="128"/>
      <c r="J32" s="34"/>
      <c r="K32" s="24"/>
      <c r="L32" s="128"/>
      <c r="M32" s="12"/>
      <c r="N32" s="24"/>
      <c r="O32" s="136"/>
      <c r="P32" s="65"/>
      <c r="Q32" s="65"/>
      <c r="R32" s="128"/>
    </row>
    <row r="33" spans="1:18" x14ac:dyDescent="0.25">
      <c r="A33" s="35">
        <v>28</v>
      </c>
      <c r="B33" s="19" t="s">
        <v>47</v>
      </c>
      <c r="C33" s="12">
        <f>C7</f>
        <v>27</v>
      </c>
      <c r="D33" s="78">
        <v>2</v>
      </c>
      <c r="E33" s="78">
        <v>54</v>
      </c>
      <c r="F33" s="128"/>
      <c r="G33" s="78">
        <v>2</v>
      </c>
      <c r="H33" s="78">
        <v>54</v>
      </c>
      <c r="I33" s="128"/>
      <c r="J33" s="34">
        <v>2</v>
      </c>
      <c r="K33" s="24">
        <f t="shared" si="1"/>
        <v>54</v>
      </c>
      <c r="L33" s="128"/>
      <c r="M33" s="78">
        <v>9</v>
      </c>
      <c r="N33" s="80">
        <v>243</v>
      </c>
      <c r="O33" s="136"/>
      <c r="P33" s="65"/>
      <c r="Q33" s="65"/>
      <c r="R33" s="128"/>
    </row>
    <row r="34" spans="1:18" x14ac:dyDescent="0.25">
      <c r="A34" s="35">
        <v>29</v>
      </c>
      <c r="B34" s="19" t="s">
        <v>48</v>
      </c>
      <c r="C34" s="12">
        <f>C7</f>
        <v>27</v>
      </c>
      <c r="D34" s="78">
        <v>1</v>
      </c>
      <c r="E34" s="78">
        <v>27</v>
      </c>
      <c r="F34" s="128"/>
      <c r="G34" s="78"/>
      <c r="H34" s="78"/>
      <c r="I34" s="128"/>
      <c r="J34" s="34"/>
      <c r="K34" s="24"/>
      <c r="L34" s="128"/>
      <c r="M34" s="78"/>
      <c r="N34" s="81"/>
      <c r="O34" s="136"/>
      <c r="P34" s="65"/>
      <c r="Q34" s="65"/>
      <c r="R34" s="128"/>
    </row>
    <row r="35" spans="1:18" x14ac:dyDescent="0.25">
      <c r="A35" s="35">
        <v>30</v>
      </c>
      <c r="B35" s="19" t="s">
        <v>49</v>
      </c>
      <c r="C35" s="12">
        <f>C7</f>
        <v>27</v>
      </c>
      <c r="D35" s="78">
        <v>2</v>
      </c>
      <c r="E35" s="78">
        <v>54</v>
      </c>
      <c r="F35" s="128"/>
      <c r="G35" s="78">
        <v>1</v>
      </c>
      <c r="H35" s="78">
        <v>27</v>
      </c>
      <c r="I35" s="128"/>
      <c r="J35" s="34">
        <v>2</v>
      </c>
      <c r="K35" s="24">
        <f t="shared" si="1"/>
        <v>54</v>
      </c>
      <c r="L35" s="128"/>
      <c r="M35" s="78">
        <v>2</v>
      </c>
      <c r="N35" s="81">
        <f>C35*M35</f>
        <v>54</v>
      </c>
      <c r="O35" s="136"/>
      <c r="P35" s="65"/>
      <c r="Q35" s="65"/>
      <c r="R35" s="128"/>
    </row>
    <row r="36" spans="1:18" x14ac:dyDescent="0.25">
      <c r="A36" s="37">
        <v>31</v>
      </c>
      <c r="B36" s="32" t="s">
        <v>50</v>
      </c>
      <c r="C36" s="12">
        <f>C7</f>
        <v>27</v>
      </c>
      <c r="D36" s="78">
        <v>2</v>
      </c>
      <c r="E36" s="78">
        <v>54</v>
      </c>
      <c r="F36" s="128"/>
      <c r="G36" s="78">
        <v>2</v>
      </c>
      <c r="H36" s="78">
        <v>54</v>
      </c>
      <c r="I36" s="128"/>
      <c r="J36" s="34">
        <v>2</v>
      </c>
      <c r="K36" s="24">
        <f t="shared" si="1"/>
        <v>54</v>
      </c>
      <c r="L36" s="128"/>
      <c r="M36" s="78">
        <v>6</v>
      </c>
      <c r="N36" s="81">
        <v>162</v>
      </c>
      <c r="O36" s="136"/>
      <c r="P36" s="65"/>
      <c r="Q36" s="65"/>
      <c r="R36" s="128"/>
    </row>
    <row r="37" spans="1:18" x14ac:dyDescent="0.25">
      <c r="A37" s="33">
        <v>32</v>
      </c>
      <c r="B37" s="38" t="s">
        <v>51</v>
      </c>
      <c r="C37" s="39">
        <f>C7</f>
        <v>27</v>
      </c>
      <c r="D37" s="40"/>
      <c r="E37" s="40"/>
      <c r="F37" s="129"/>
      <c r="G37" s="40"/>
      <c r="H37" s="40"/>
      <c r="I37" s="129"/>
      <c r="J37" s="41"/>
      <c r="K37" s="41"/>
      <c r="L37" s="129"/>
      <c r="M37" s="33">
        <v>1</v>
      </c>
      <c r="N37" s="36">
        <f>C37*M37</f>
        <v>27</v>
      </c>
      <c r="O37" s="137"/>
      <c r="P37" s="65"/>
      <c r="Q37" s="65"/>
      <c r="R37" s="129"/>
    </row>
    <row r="38" spans="1:18" x14ac:dyDescent="0.25">
      <c r="A38" s="33">
        <v>33</v>
      </c>
      <c r="B38" s="38" t="s">
        <v>29</v>
      </c>
      <c r="C38" s="39"/>
      <c r="D38" s="40"/>
      <c r="E38" s="40"/>
      <c r="F38" s="82"/>
      <c r="G38" s="40"/>
      <c r="H38" s="40"/>
      <c r="I38" s="82"/>
      <c r="J38" s="41"/>
      <c r="K38" s="41"/>
      <c r="L38" s="82"/>
      <c r="M38" s="33"/>
      <c r="N38" s="36"/>
      <c r="O38" s="83"/>
      <c r="P38" s="84"/>
      <c r="Q38" s="84"/>
      <c r="R38" s="85"/>
    </row>
    <row r="39" spans="1:18" x14ac:dyDescent="0.25">
      <c r="A39" s="12"/>
      <c r="B39" s="19" t="s">
        <v>35</v>
      </c>
      <c r="C39" s="42"/>
      <c r="D39" s="12"/>
      <c r="E39" s="12">
        <f>SUM(E6:E37)</f>
        <v>1577</v>
      </c>
      <c r="F39" s="48">
        <f>E39/7</f>
        <v>225.28571428571428</v>
      </c>
      <c r="G39" s="12"/>
      <c r="H39" s="43">
        <f>SUM(H6:H37)</f>
        <v>1115</v>
      </c>
      <c r="I39" s="49">
        <f>H39/13</f>
        <v>85.769230769230774</v>
      </c>
      <c r="J39" s="12"/>
      <c r="K39" s="43">
        <f>SUM(K6:K37)</f>
        <v>716</v>
      </c>
      <c r="L39" s="49">
        <f>K39/2</f>
        <v>358</v>
      </c>
      <c r="M39" s="12"/>
      <c r="N39" s="43">
        <f>SUM(N6:N37)</f>
        <v>2523</v>
      </c>
      <c r="O39" s="50">
        <f>N39/18</f>
        <v>140.16666666666666</v>
      </c>
      <c r="P39" s="50"/>
      <c r="Q39" s="50">
        <f>SUM(Q6:Q37)</f>
        <v>393.5</v>
      </c>
      <c r="R39" s="50"/>
    </row>
    <row r="40" spans="1:18" ht="18.75" x14ac:dyDescent="0.3">
      <c r="A40" s="12"/>
      <c r="B40" s="54"/>
      <c r="C40" s="12"/>
      <c r="D40" s="12"/>
      <c r="E40" s="12"/>
      <c r="F40" s="87"/>
      <c r="G40" s="12"/>
      <c r="H40" s="12"/>
      <c r="I40" s="87"/>
      <c r="J40" s="12"/>
      <c r="K40" s="12"/>
      <c r="L40" s="87"/>
      <c r="M40" s="12"/>
      <c r="N40" s="12"/>
      <c r="O40" s="87"/>
      <c r="P40" s="51"/>
      <c r="Q40" s="51"/>
      <c r="R40" s="51"/>
    </row>
    <row r="41" spans="1:18" ht="18.75" x14ac:dyDescent="0.3">
      <c r="A41" s="12"/>
      <c r="B41" s="60" t="s">
        <v>70</v>
      </c>
      <c r="C41" s="12"/>
      <c r="D41" s="12"/>
      <c r="E41" s="12"/>
      <c r="F41" s="76">
        <f>E39/7</f>
        <v>225.28571428571428</v>
      </c>
      <c r="G41" s="12"/>
      <c r="H41" s="12"/>
      <c r="I41" s="69">
        <f>H39/13</f>
        <v>85.769230769230774</v>
      </c>
      <c r="J41" s="12"/>
      <c r="K41" s="12"/>
      <c r="L41" s="69">
        <v>358</v>
      </c>
      <c r="M41" s="77"/>
      <c r="N41" s="77"/>
      <c r="O41" s="69">
        <f>N39/18</f>
        <v>140.16666666666666</v>
      </c>
      <c r="P41" s="77"/>
      <c r="Q41" s="77"/>
      <c r="R41" s="69">
        <f>Q39/6</f>
        <v>65.583333333333329</v>
      </c>
    </row>
    <row r="42" spans="1:18" x14ac:dyDescent="0.25">
      <c r="L42" s="86"/>
    </row>
  </sheetData>
  <mergeCells count="15">
    <mergeCell ref="F6:F37"/>
    <mergeCell ref="I6:I37"/>
    <mergeCell ref="L6:L37"/>
    <mergeCell ref="O6:O37"/>
    <mergeCell ref="A2:B5"/>
    <mergeCell ref="C2:C5"/>
    <mergeCell ref="D3:I3"/>
    <mergeCell ref="D4:F4"/>
    <mergeCell ref="G4:I4"/>
    <mergeCell ref="P3:R3"/>
    <mergeCell ref="P4:R4"/>
    <mergeCell ref="R6:R37"/>
    <mergeCell ref="J3:O3"/>
    <mergeCell ref="J4:L4"/>
    <mergeCell ref="M4:O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ამბულატორია </vt:lpstr>
      <vt:lpstr>MDR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 Kamarauli</dc:creator>
  <cp:lastModifiedBy>Ia Kamarauli</cp:lastModifiedBy>
  <cp:lastPrinted>2019-03-15T07:00:43Z</cp:lastPrinted>
  <dcterms:created xsi:type="dcterms:W3CDTF">2014-07-16T11:42:33Z</dcterms:created>
  <dcterms:modified xsi:type="dcterms:W3CDTF">2020-02-19T09:10:55Z</dcterms:modified>
</cp:coreProperties>
</file>